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breav\Desktop\ЭО\Тарифное соглашение_2022\Допка_1\"/>
    </mc:Choice>
  </mc:AlternateContent>
  <bookViews>
    <workbookView xWindow="0" yWindow="0" windowWidth="28800" windowHeight="12375" activeTab="2"/>
  </bookViews>
  <sheets>
    <sheet name="5_ФАП" sheetId="2" r:id="rId1"/>
    <sheet name="25_ППН" sheetId="4" r:id="rId2"/>
    <sheet name="30_КСГ хирург." sheetId="3" r:id="rId3"/>
  </sheets>
  <definedNames>
    <definedName name="_xlnm._FilterDatabase" localSheetId="0" hidden="1">'5_ФАП'!$A$11:$WWJ$472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4" l="1"/>
  <c r="F11" i="4"/>
  <c r="G11" i="4" s="1"/>
  <c r="J11" i="4" s="1"/>
  <c r="M10" i="4"/>
  <c r="F10" i="4"/>
  <c r="G10" i="4" s="1"/>
  <c r="J10" i="4" s="1"/>
  <c r="M9" i="4"/>
  <c r="F9" i="4"/>
  <c r="G9" i="4" s="1"/>
  <c r="J9" i="4" s="1"/>
  <c r="M8" i="4"/>
  <c r="F8" i="4"/>
  <c r="G8" i="4" s="1"/>
  <c r="J8" i="4" s="1"/>
  <c r="M471" i="2" l="1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4" i="2"/>
  <c r="M313" i="2"/>
  <c r="M312" i="2"/>
  <c r="M311" i="2"/>
  <c r="M310" i="2"/>
  <c r="M309" i="2"/>
  <c r="M308" i="2"/>
  <c r="M307" i="2"/>
  <c r="M306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6" i="2"/>
  <c r="M184" i="2"/>
  <c r="M183" i="2"/>
  <c r="M182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8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3" i="2"/>
  <c r="M52" i="2"/>
  <c r="M51" i="2"/>
  <c r="M50" i="2"/>
  <c r="M49" i="2"/>
  <c r="M48" i="2"/>
  <c r="M47" i="2"/>
  <c r="M46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3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4" i="2"/>
  <c r="J313" i="2"/>
  <c r="J312" i="2"/>
  <c r="J311" i="2"/>
  <c r="J310" i="2"/>
  <c r="J309" i="2"/>
  <c r="J308" i="2"/>
  <c r="J307" i="2"/>
  <c r="J306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6" i="2"/>
  <c r="J184" i="2"/>
  <c r="J183" i="2"/>
  <c r="J182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8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3" i="2"/>
  <c r="J52" i="2"/>
  <c r="J51" i="2"/>
  <c r="J50" i="2"/>
  <c r="J49" i="2"/>
  <c r="J48" i="2"/>
  <c r="J47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3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O434" i="2" s="1"/>
  <c r="H433" i="2"/>
  <c r="H432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4" i="2"/>
  <c r="H313" i="2"/>
  <c r="H312" i="2"/>
  <c r="H311" i="2"/>
  <c r="H310" i="2"/>
  <c r="H309" i="2"/>
  <c r="H308" i="2"/>
  <c r="H307" i="2"/>
  <c r="H306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6" i="2"/>
  <c r="H184" i="2"/>
  <c r="H183" i="2"/>
  <c r="H182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8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7" i="2"/>
  <c r="H46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L471" i="2"/>
  <c r="I471" i="2"/>
  <c r="G471" i="2"/>
  <c r="F471" i="2" s="1"/>
  <c r="L470" i="2"/>
  <c r="I470" i="2"/>
  <c r="G470" i="2"/>
  <c r="F470" i="2" s="1"/>
  <c r="L469" i="2"/>
  <c r="I469" i="2"/>
  <c r="G469" i="2"/>
  <c r="F469" i="2" s="1"/>
  <c r="L468" i="2"/>
  <c r="I468" i="2"/>
  <c r="G468" i="2"/>
  <c r="F468" i="2" s="1"/>
  <c r="L467" i="2"/>
  <c r="I467" i="2"/>
  <c r="G467" i="2"/>
  <c r="F467" i="2" s="1"/>
  <c r="L466" i="2"/>
  <c r="I466" i="2"/>
  <c r="G466" i="2"/>
  <c r="F466" i="2" s="1"/>
  <c r="L465" i="2"/>
  <c r="I465" i="2"/>
  <c r="G465" i="2"/>
  <c r="F465" i="2" s="1"/>
  <c r="L464" i="2"/>
  <c r="I464" i="2"/>
  <c r="G464" i="2"/>
  <c r="F464" i="2" s="1"/>
  <c r="L463" i="2"/>
  <c r="I463" i="2"/>
  <c r="G463" i="2"/>
  <c r="F463" i="2" s="1"/>
  <c r="L462" i="2"/>
  <c r="I462" i="2"/>
  <c r="G462" i="2"/>
  <c r="F462" i="2" s="1"/>
  <c r="L461" i="2"/>
  <c r="I461" i="2"/>
  <c r="G461" i="2"/>
  <c r="F461" i="2" s="1"/>
  <c r="L460" i="2"/>
  <c r="I460" i="2"/>
  <c r="G460" i="2"/>
  <c r="F460" i="2" s="1"/>
  <c r="L459" i="2"/>
  <c r="I459" i="2"/>
  <c r="G459" i="2"/>
  <c r="F459" i="2" s="1"/>
  <c r="L458" i="2"/>
  <c r="I458" i="2"/>
  <c r="G458" i="2"/>
  <c r="F458" i="2" s="1"/>
  <c r="L457" i="2"/>
  <c r="I457" i="2"/>
  <c r="G457" i="2"/>
  <c r="F457" i="2" s="1"/>
  <c r="L456" i="2"/>
  <c r="I456" i="2"/>
  <c r="G456" i="2"/>
  <c r="F456" i="2" s="1"/>
  <c r="L455" i="2"/>
  <c r="I455" i="2"/>
  <c r="G455" i="2"/>
  <c r="F455" i="2" s="1"/>
  <c r="L454" i="2"/>
  <c r="I454" i="2"/>
  <c r="G454" i="2"/>
  <c r="F454" i="2" s="1"/>
  <c r="L453" i="2"/>
  <c r="I453" i="2"/>
  <c r="G453" i="2"/>
  <c r="F453" i="2" s="1"/>
  <c r="L452" i="2"/>
  <c r="I452" i="2"/>
  <c r="G452" i="2"/>
  <c r="F452" i="2" s="1"/>
  <c r="C452" i="2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L451" i="2"/>
  <c r="I451" i="2"/>
  <c r="G451" i="2"/>
  <c r="F451" i="2" s="1"/>
  <c r="L449" i="2"/>
  <c r="I449" i="2"/>
  <c r="G449" i="2"/>
  <c r="F449" i="2" s="1"/>
  <c r="L448" i="2"/>
  <c r="I448" i="2"/>
  <c r="G448" i="2"/>
  <c r="F448" i="2" s="1"/>
  <c r="L447" i="2"/>
  <c r="I447" i="2"/>
  <c r="G447" i="2"/>
  <c r="F447" i="2" s="1"/>
  <c r="L446" i="2"/>
  <c r="I446" i="2"/>
  <c r="G446" i="2"/>
  <c r="F446" i="2" s="1"/>
  <c r="L445" i="2"/>
  <c r="I445" i="2"/>
  <c r="G445" i="2"/>
  <c r="F445" i="2" s="1"/>
  <c r="L444" i="2"/>
  <c r="I444" i="2"/>
  <c r="G444" i="2"/>
  <c r="F444" i="2" s="1"/>
  <c r="L443" i="2"/>
  <c r="I443" i="2"/>
  <c r="G443" i="2"/>
  <c r="F443" i="2" s="1"/>
  <c r="L442" i="2"/>
  <c r="I442" i="2"/>
  <c r="G442" i="2"/>
  <c r="F442" i="2" s="1"/>
  <c r="L441" i="2"/>
  <c r="I441" i="2"/>
  <c r="G441" i="2"/>
  <c r="F441" i="2" s="1"/>
  <c r="L440" i="2"/>
  <c r="I440" i="2"/>
  <c r="G440" i="2"/>
  <c r="F440" i="2" s="1"/>
  <c r="L439" i="2"/>
  <c r="I439" i="2"/>
  <c r="G439" i="2"/>
  <c r="F439" i="2" s="1"/>
  <c r="L438" i="2"/>
  <c r="I438" i="2"/>
  <c r="G438" i="2"/>
  <c r="F438" i="2" s="1"/>
  <c r="L437" i="2"/>
  <c r="I437" i="2"/>
  <c r="G437" i="2"/>
  <c r="F437" i="2" s="1"/>
  <c r="L436" i="2"/>
  <c r="I436" i="2"/>
  <c r="G436" i="2"/>
  <c r="F436" i="2" s="1"/>
  <c r="L435" i="2"/>
  <c r="I435" i="2"/>
  <c r="G435" i="2"/>
  <c r="F435" i="2" s="1"/>
  <c r="L434" i="2"/>
  <c r="I434" i="2"/>
  <c r="G434" i="2"/>
  <c r="F434" i="2" s="1"/>
  <c r="L433" i="2"/>
  <c r="I433" i="2"/>
  <c r="G433" i="2"/>
  <c r="F433" i="2" s="1"/>
  <c r="C433" i="2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L432" i="2"/>
  <c r="I432" i="2"/>
  <c r="G432" i="2"/>
  <c r="L430" i="2"/>
  <c r="I430" i="2"/>
  <c r="G430" i="2"/>
  <c r="F430" i="2" s="1"/>
  <c r="L429" i="2"/>
  <c r="I429" i="2"/>
  <c r="G429" i="2"/>
  <c r="F429" i="2" s="1"/>
  <c r="L428" i="2"/>
  <c r="I428" i="2"/>
  <c r="G428" i="2"/>
  <c r="F428" i="2" s="1"/>
  <c r="L427" i="2"/>
  <c r="I427" i="2"/>
  <c r="G427" i="2"/>
  <c r="F427" i="2" s="1"/>
  <c r="L426" i="2"/>
  <c r="I426" i="2"/>
  <c r="G426" i="2"/>
  <c r="F426" i="2" s="1"/>
  <c r="L425" i="2"/>
  <c r="I425" i="2"/>
  <c r="G425" i="2"/>
  <c r="F425" i="2" s="1"/>
  <c r="L424" i="2"/>
  <c r="I424" i="2"/>
  <c r="G424" i="2"/>
  <c r="F424" i="2" s="1"/>
  <c r="L423" i="2"/>
  <c r="I423" i="2"/>
  <c r="G423" i="2"/>
  <c r="F423" i="2" s="1"/>
  <c r="L422" i="2"/>
  <c r="I422" i="2"/>
  <c r="G422" i="2"/>
  <c r="F422" i="2" s="1"/>
  <c r="L421" i="2"/>
  <c r="I421" i="2"/>
  <c r="G421" i="2"/>
  <c r="F421" i="2" s="1"/>
  <c r="L420" i="2"/>
  <c r="I420" i="2"/>
  <c r="G420" i="2"/>
  <c r="F420" i="2" s="1"/>
  <c r="L419" i="2"/>
  <c r="I419" i="2"/>
  <c r="G419" i="2"/>
  <c r="F419" i="2" s="1"/>
  <c r="L418" i="2"/>
  <c r="I418" i="2"/>
  <c r="G418" i="2"/>
  <c r="F418" i="2" s="1"/>
  <c r="L417" i="2"/>
  <c r="I417" i="2"/>
  <c r="G417" i="2"/>
  <c r="F417" i="2" s="1"/>
  <c r="L416" i="2"/>
  <c r="I416" i="2"/>
  <c r="G416" i="2"/>
  <c r="F416" i="2" s="1"/>
  <c r="L415" i="2"/>
  <c r="I415" i="2"/>
  <c r="G415" i="2"/>
  <c r="F415" i="2" s="1"/>
  <c r="L414" i="2"/>
  <c r="I414" i="2"/>
  <c r="G414" i="2"/>
  <c r="F414" i="2" s="1"/>
  <c r="L413" i="2"/>
  <c r="I413" i="2"/>
  <c r="G413" i="2"/>
  <c r="F413" i="2" s="1"/>
  <c r="L412" i="2"/>
  <c r="I412" i="2"/>
  <c r="G412" i="2"/>
  <c r="F412" i="2" s="1"/>
  <c r="C412" i="2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L411" i="2"/>
  <c r="I411" i="2"/>
  <c r="G411" i="2"/>
  <c r="F411" i="2" s="1"/>
  <c r="L409" i="2"/>
  <c r="I409" i="2"/>
  <c r="G409" i="2"/>
  <c r="F409" i="2" s="1"/>
  <c r="L408" i="2"/>
  <c r="I408" i="2"/>
  <c r="G408" i="2"/>
  <c r="F408" i="2" s="1"/>
  <c r="L407" i="2"/>
  <c r="I407" i="2"/>
  <c r="G407" i="2"/>
  <c r="F407" i="2" s="1"/>
  <c r="L406" i="2"/>
  <c r="I406" i="2"/>
  <c r="G406" i="2"/>
  <c r="F406" i="2" s="1"/>
  <c r="L405" i="2"/>
  <c r="I405" i="2"/>
  <c r="G405" i="2"/>
  <c r="F405" i="2" s="1"/>
  <c r="L404" i="2"/>
  <c r="I404" i="2"/>
  <c r="G404" i="2"/>
  <c r="F404" i="2" s="1"/>
  <c r="L403" i="2"/>
  <c r="I403" i="2"/>
  <c r="G403" i="2"/>
  <c r="F403" i="2" s="1"/>
  <c r="L402" i="2"/>
  <c r="I402" i="2"/>
  <c r="G402" i="2"/>
  <c r="F402" i="2" s="1"/>
  <c r="L401" i="2"/>
  <c r="I401" i="2"/>
  <c r="G401" i="2"/>
  <c r="F401" i="2" s="1"/>
  <c r="L400" i="2"/>
  <c r="I400" i="2"/>
  <c r="G400" i="2"/>
  <c r="F400" i="2" s="1"/>
  <c r="L399" i="2"/>
  <c r="I399" i="2"/>
  <c r="G399" i="2"/>
  <c r="F399" i="2" s="1"/>
  <c r="L398" i="2"/>
  <c r="I398" i="2"/>
  <c r="G398" i="2"/>
  <c r="F398" i="2" s="1"/>
  <c r="L397" i="2"/>
  <c r="I397" i="2"/>
  <c r="G397" i="2"/>
  <c r="F397" i="2" s="1"/>
  <c r="C397" i="2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L396" i="2"/>
  <c r="I396" i="2"/>
  <c r="G396" i="2"/>
  <c r="L394" i="2"/>
  <c r="I394" i="2"/>
  <c r="G394" i="2"/>
  <c r="F394" i="2" s="1"/>
  <c r="L393" i="2"/>
  <c r="I393" i="2"/>
  <c r="G393" i="2"/>
  <c r="F393" i="2" s="1"/>
  <c r="L392" i="2"/>
  <c r="I392" i="2"/>
  <c r="G392" i="2"/>
  <c r="F392" i="2" s="1"/>
  <c r="L391" i="2"/>
  <c r="I391" i="2"/>
  <c r="G391" i="2"/>
  <c r="F391" i="2" s="1"/>
  <c r="L390" i="2"/>
  <c r="I390" i="2"/>
  <c r="G390" i="2"/>
  <c r="F390" i="2" s="1"/>
  <c r="L389" i="2"/>
  <c r="I389" i="2"/>
  <c r="G389" i="2"/>
  <c r="F389" i="2" s="1"/>
  <c r="L388" i="2"/>
  <c r="I388" i="2"/>
  <c r="G388" i="2"/>
  <c r="F388" i="2" s="1"/>
  <c r="L387" i="2"/>
  <c r="I387" i="2"/>
  <c r="G387" i="2"/>
  <c r="F387" i="2" s="1"/>
  <c r="L386" i="2"/>
  <c r="I386" i="2"/>
  <c r="G386" i="2"/>
  <c r="F386" i="2" s="1"/>
  <c r="L385" i="2"/>
  <c r="I385" i="2"/>
  <c r="G385" i="2"/>
  <c r="F385" i="2" s="1"/>
  <c r="L384" i="2"/>
  <c r="I384" i="2"/>
  <c r="G384" i="2"/>
  <c r="F384" i="2" s="1"/>
  <c r="L383" i="2"/>
  <c r="I383" i="2"/>
  <c r="G383" i="2"/>
  <c r="F383" i="2" s="1"/>
  <c r="L382" i="2"/>
  <c r="I382" i="2"/>
  <c r="G382" i="2"/>
  <c r="F382" i="2" s="1"/>
  <c r="L381" i="2"/>
  <c r="I381" i="2"/>
  <c r="G381" i="2"/>
  <c r="F381" i="2" s="1"/>
  <c r="L380" i="2"/>
  <c r="I380" i="2"/>
  <c r="G380" i="2"/>
  <c r="F380" i="2" s="1"/>
  <c r="L379" i="2"/>
  <c r="I379" i="2"/>
  <c r="G379" i="2"/>
  <c r="F379" i="2" s="1"/>
  <c r="L378" i="2"/>
  <c r="I378" i="2"/>
  <c r="G378" i="2"/>
  <c r="F378" i="2" s="1"/>
  <c r="L377" i="2"/>
  <c r="I377" i="2"/>
  <c r="G377" i="2"/>
  <c r="F377" i="2" s="1"/>
  <c r="L376" i="2"/>
  <c r="I376" i="2"/>
  <c r="G376" i="2"/>
  <c r="F376" i="2" s="1"/>
  <c r="L375" i="2"/>
  <c r="I375" i="2"/>
  <c r="G375" i="2"/>
  <c r="F375" i="2" s="1"/>
  <c r="L374" i="2"/>
  <c r="I374" i="2"/>
  <c r="G374" i="2"/>
  <c r="F374" i="2" s="1"/>
  <c r="L373" i="2"/>
  <c r="I373" i="2"/>
  <c r="G373" i="2"/>
  <c r="F373" i="2" s="1"/>
  <c r="L372" i="2"/>
  <c r="I372" i="2"/>
  <c r="G372" i="2"/>
  <c r="F372" i="2" s="1"/>
  <c r="L371" i="2"/>
  <c r="I371" i="2"/>
  <c r="G371" i="2"/>
  <c r="F371" i="2" s="1"/>
  <c r="L370" i="2"/>
  <c r="I370" i="2"/>
  <c r="G370" i="2"/>
  <c r="F370" i="2" s="1"/>
  <c r="L369" i="2"/>
  <c r="I369" i="2"/>
  <c r="G369" i="2"/>
  <c r="F369" i="2" s="1"/>
  <c r="L368" i="2"/>
  <c r="I368" i="2"/>
  <c r="G368" i="2"/>
  <c r="F368" i="2" s="1"/>
  <c r="L367" i="2"/>
  <c r="I367" i="2"/>
  <c r="G367" i="2"/>
  <c r="F367" i="2" s="1"/>
  <c r="L366" i="2"/>
  <c r="I366" i="2"/>
  <c r="G366" i="2"/>
  <c r="F366" i="2" s="1"/>
  <c r="C366" i="2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L365" i="2"/>
  <c r="I365" i="2"/>
  <c r="G365" i="2"/>
  <c r="F365" i="2" s="1"/>
  <c r="L363" i="2"/>
  <c r="I363" i="2"/>
  <c r="G363" i="2"/>
  <c r="F363" i="2" s="1"/>
  <c r="L362" i="2"/>
  <c r="I362" i="2"/>
  <c r="G362" i="2"/>
  <c r="F362" i="2" s="1"/>
  <c r="L361" i="2"/>
  <c r="I361" i="2"/>
  <c r="G361" i="2"/>
  <c r="F361" i="2" s="1"/>
  <c r="L360" i="2"/>
  <c r="I360" i="2"/>
  <c r="G360" i="2"/>
  <c r="F360" i="2" s="1"/>
  <c r="L359" i="2"/>
  <c r="I359" i="2"/>
  <c r="G359" i="2"/>
  <c r="F359" i="2" s="1"/>
  <c r="L358" i="2"/>
  <c r="I358" i="2"/>
  <c r="G358" i="2"/>
  <c r="F358" i="2" s="1"/>
  <c r="L357" i="2"/>
  <c r="I357" i="2"/>
  <c r="G357" i="2"/>
  <c r="F357" i="2" s="1"/>
  <c r="L356" i="2"/>
  <c r="I356" i="2"/>
  <c r="G356" i="2"/>
  <c r="F356" i="2" s="1"/>
  <c r="L355" i="2"/>
  <c r="I355" i="2"/>
  <c r="G355" i="2"/>
  <c r="F355" i="2" s="1"/>
  <c r="L354" i="2"/>
  <c r="I354" i="2"/>
  <c r="G354" i="2"/>
  <c r="F354" i="2" s="1"/>
  <c r="L353" i="2"/>
  <c r="I353" i="2"/>
  <c r="G353" i="2"/>
  <c r="F353" i="2" s="1"/>
  <c r="L352" i="2"/>
  <c r="I352" i="2"/>
  <c r="G352" i="2"/>
  <c r="F352" i="2" s="1"/>
  <c r="L351" i="2"/>
  <c r="I351" i="2"/>
  <c r="G351" i="2"/>
  <c r="F351" i="2" s="1"/>
  <c r="L350" i="2"/>
  <c r="I350" i="2"/>
  <c r="G350" i="2"/>
  <c r="F350" i="2" s="1"/>
  <c r="L349" i="2"/>
  <c r="I349" i="2"/>
  <c r="G349" i="2"/>
  <c r="F349" i="2" s="1"/>
  <c r="L348" i="2"/>
  <c r="I348" i="2"/>
  <c r="G348" i="2"/>
  <c r="F348" i="2" s="1"/>
  <c r="L347" i="2"/>
  <c r="I347" i="2"/>
  <c r="G347" i="2"/>
  <c r="F347" i="2" s="1"/>
  <c r="L346" i="2"/>
  <c r="I346" i="2"/>
  <c r="G346" i="2"/>
  <c r="F346" i="2" s="1"/>
  <c r="L345" i="2"/>
  <c r="I345" i="2"/>
  <c r="G345" i="2"/>
  <c r="F345" i="2" s="1"/>
  <c r="L344" i="2"/>
  <c r="I344" i="2"/>
  <c r="G344" i="2"/>
  <c r="F344" i="2" s="1"/>
  <c r="L343" i="2"/>
  <c r="I343" i="2"/>
  <c r="G343" i="2"/>
  <c r="F343" i="2" s="1"/>
  <c r="L342" i="2"/>
  <c r="I342" i="2"/>
  <c r="G342" i="2"/>
  <c r="F342" i="2" s="1"/>
  <c r="L341" i="2"/>
  <c r="I341" i="2"/>
  <c r="G341" i="2"/>
  <c r="F341" i="2" s="1"/>
  <c r="L340" i="2"/>
  <c r="I340" i="2"/>
  <c r="G340" i="2"/>
  <c r="F340" i="2" s="1"/>
  <c r="L339" i="2"/>
  <c r="I339" i="2"/>
  <c r="G339" i="2"/>
  <c r="F339" i="2" s="1"/>
  <c r="C339" i="2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L338" i="2"/>
  <c r="I338" i="2"/>
  <c r="G338" i="2"/>
  <c r="L336" i="2"/>
  <c r="I336" i="2"/>
  <c r="G336" i="2"/>
  <c r="F336" i="2" s="1"/>
  <c r="L335" i="2"/>
  <c r="I335" i="2"/>
  <c r="G335" i="2"/>
  <c r="F335" i="2" s="1"/>
  <c r="L334" i="2"/>
  <c r="I334" i="2"/>
  <c r="G334" i="2"/>
  <c r="F334" i="2" s="1"/>
  <c r="L333" i="2"/>
  <c r="I333" i="2"/>
  <c r="G333" i="2"/>
  <c r="F333" i="2" s="1"/>
  <c r="L332" i="2"/>
  <c r="I332" i="2"/>
  <c r="G332" i="2"/>
  <c r="F332" i="2" s="1"/>
  <c r="L331" i="2"/>
  <c r="I331" i="2"/>
  <c r="G331" i="2"/>
  <c r="F331" i="2" s="1"/>
  <c r="L330" i="2"/>
  <c r="I330" i="2"/>
  <c r="G330" i="2"/>
  <c r="F330" i="2" s="1"/>
  <c r="L329" i="2"/>
  <c r="I329" i="2"/>
  <c r="G329" i="2"/>
  <c r="L328" i="2"/>
  <c r="I328" i="2"/>
  <c r="G328" i="2"/>
  <c r="F328" i="2" s="1"/>
  <c r="L327" i="2"/>
  <c r="I327" i="2"/>
  <c r="G327" i="2"/>
  <c r="F327" i="2" s="1"/>
  <c r="L326" i="2"/>
  <c r="I326" i="2"/>
  <c r="G326" i="2"/>
  <c r="F326" i="2" s="1"/>
  <c r="L325" i="2"/>
  <c r="I325" i="2"/>
  <c r="G325" i="2"/>
  <c r="F325" i="2" s="1"/>
  <c r="L324" i="2"/>
  <c r="I324" i="2"/>
  <c r="G324" i="2"/>
  <c r="F324" i="2" s="1"/>
  <c r="L323" i="2"/>
  <c r="I323" i="2"/>
  <c r="G323" i="2"/>
  <c r="F323" i="2" s="1"/>
  <c r="L322" i="2"/>
  <c r="I322" i="2"/>
  <c r="G322" i="2"/>
  <c r="F322" i="2" s="1"/>
  <c r="L321" i="2"/>
  <c r="I321" i="2"/>
  <c r="G321" i="2"/>
  <c r="F321" i="2" s="1"/>
  <c r="L320" i="2"/>
  <c r="I320" i="2"/>
  <c r="G320" i="2"/>
  <c r="F320" i="2" s="1"/>
  <c r="L319" i="2"/>
  <c r="I319" i="2"/>
  <c r="G319" i="2"/>
  <c r="F319" i="2" s="1"/>
  <c r="L318" i="2"/>
  <c r="I318" i="2"/>
  <c r="G318" i="2"/>
  <c r="F318" i="2" s="1"/>
  <c r="L317" i="2"/>
  <c r="I317" i="2"/>
  <c r="G317" i="2"/>
  <c r="F317" i="2" s="1"/>
  <c r="C317" i="2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L316" i="2"/>
  <c r="I316" i="2"/>
  <c r="G316" i="2"/>
  <c r="L314" i="2"/>
  <c r="I314" i="2"/>
  <c r="G314" i="2"/>
  <c r="F314" i="2" s="1"/>
  <c r="L313" i="2"/>
  <c r="I313" i="2"/>
  <c r="G313" i="2"/>
  <c r="F313" i="2" s="1"/>
  <c r="L312" i="2"/>
  <c r="I312" i="2"/>
  <c r="G312" i="2"/>
  <c r="F312" i="2" s="1"/>
  <c r="L311" i="2"/>
  <c r="I311" i="2"/>
  <c r="G311" i="2"/>
  <c r="F311" i="2" s="1"/>
  <c r="L310" i="2"/>
  <c r="I310" i="2"/>
  <c r="G310" i="2"/>
  <c r="F310" i="2" s="1"/>
  <c r="L309" i="2"/>
  <c r="I309" i="2"/>
  <c r="G309" i="2"/>
  <c r="F309" i="2" s="1"/>
  <c r="L308" i="2"/>
  <c r="I308" i="2"/>
  <c r="G308" i="2"/>
  <c r="F308" i="2" s="1"/>
  <c r="L307" i="2"/>
  <c r="I307" i="2"/>
  <c r="G307" i="2"/>
  <c r="F307" i="2" s="1"/>
  <c r="C307" i="2"/>
  <c r="C308" i="2" s="1"/>
  <c r="C309" i="2" s="1"/>
  <c r="C310" i="2" s="1"/>
  <c r="C311" i="2" s="1"/>
  <c r="C312" i="2" s="1"/>
  <c r="C313" i="2" s="1"/>
  <c r="C314" i="2" s="1"/>
  <c r="L306" i="2"/>
  <c r="I306" i="2"/>
  <c r="G306" i="2"/>
  <c r="L304" i="2"/>
  <c r="I304" i="2"/>
  <c r="G304" i="2"/>
  <c r="F304" i="2" s="1"/>
  <c r="L303" i="2"/>
  <c r="I303" i="2"/>
  <c r="G303" i="2"/>
  <c r="L302" i="2"/>
  <c r="I302" i="2"/>
  <c r="G302" i="2"/>
  <c r="L301" i="2"/>
  <c r="I301" i="2"/>
  <c r="G301" i="2"/>
  <c r="L300" i="2"/>
  <c r="I300" i="2"/>
  <c r="G300" i="2"/>
  <c r="L299" i="2"/>
  <c r="I299" i="2"/>
  <c r="G299" i="2"/>
  <c r="L298" i="2"/>
  <c r="I298" i="2"/>
  <c r="G298" i="2"/>
  <c r="L297" i="2"/>
  <c r="I297" i="2"/>
  <c r="G297" i="2"/>
  <c r="L296" i="2"/>
  <c r="I296" i="2"/>
  <c r="G296" i="2"/>
  <c r="L295" i="2"/>
  <c r="I295" i="2"/>
  <c r="G295" i="2"/>
  <c r="L294" i="2"/>
  <c r="I294" i="2"/>
  <c r="G294" i="2"/>
  <c r="L293" i="2"/>
  <c r="I293" i="2"/>
  <c r="G293" i="2"/>
  <c r="L292" i="2"/>
  <c r="I292" i="2"/>
  <c r="G292" i="2"/>
  <c r="L291" i="2"/>
  <c r="I291" i="2"/>
  <c r="G291" i="2"/>
  <c r="L290" i="2"/>
  <c r="I290" i="2"/>
  <c r="G290" i="2"/>
  <c r="L289" i="2"/>
  <c r="I289" i="2"/>
  <c r="G289" i="2"/>
  <c r="L288" i="2"/>
  <c r="I288" i="2"/>
  <c r="G288" i="2"/>
  <c r="L287" i="2"/>
  <c r="I287" i="2"/>
  <c r="G287" i="2"/>
  <c r="L286" i="2"/>
  <c r="I286" i="2"/>
  <c r="G286" i="2"/>
  <c r="L285" i="2"/>
  <c r="I285" i="2"/>
  <c r="G285" i="2"/>
  <c r="L284" i="2"/>
  <c r="I284" i="2"/>
  <c r="G284" i="2"/>
  <c r="L283" i="2"/>
  <c r="I283" i="2"/>
  <c r="G283" i="2"/>
  <c r="L282" i="2"/>
  <c r="I282" i="2"/>
  <c r="G282" i="2"/>
  <c r="L281" i="2"/>
  <c r="I281" i="2"/>
  <c r="G281" i="2"/>
  <c r="L280" i="2"/>
  <c r="I280" i="2"/>
  <c r="G280" i="2"/>
  <c r="L279" i="2"/>
  <c r="I279" i="2"/>
  <c r="G279" i="2"/>
  <c r="L278" i="2"/>
  <c r="I278" i="2"/>
  <c r="G278" i="2"/>
  <c r="L277" i="2"/>
  <c r="I277" i="2"/>
  <c r="G277" i="2"/>
  <c r="L276" i="2"/>
  <c r="I276" i="2"/>
  <c r="G276" i="2"/>
  <c r="L275" i="2"/>
  <c r="I275" i="2"/>
  <c r="G275" i="2"/>
  <c r="L274" i="2"/>
  <c r="I274" i="2"/>
  <c r="G274" i="2"/>
  <c r="C274" i="2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L273" i="2"/>
  <c r="I273" i="2"/>
  <c r="G273" i="2"/>
  <c r="L271" i="2"/>
  <c r="I271" i="2"/>
  <c r="G271" i="2"/>
  <c r="L270" i="2"/>
  <c r="I270" i="2"/>
  <c r="G270" i="2"/>
  <c r="L269" i="2"/>
  <c r="I269" i="2"/>
  <c r="G269" i="2"/>
  <c r="L268" i="2"/>
  <c r="I268" i="2"/>
  <c r="G268" i="2"/>
  <c r="L267" i="2"/>
  <c r="I267" i="2"/>
  <c r="G267" i="2"/>
  <c r="L266" i="2"/>
  <c r="I266" i="2"/>
  <c r="G266" i="2"/>
  <c r="L265" i="2"/>
  <c r="I265" i="2"/>
  <c r="G265" i="2"/>
  <c r="F265" i="2" s="1"/>
  <c r="L264" i="2"/>
  <c r="I264" i="2"/>
  <c r="G264" i="2"/>
  <c r="F264" i="2" s="1"/>
  <c r="L263" i="2"/>
  <c r="I263" i="2"/>
  <c r="G263" i="2"/>
  <c r="F263" i="2" s="1"/>
  <c r="L262" i="2"/>
  <c r="I262" i="2"/>
  <c r="G262" i="2"/>
  <c r="F262" i="2" s="1"/>
  <c r="L261" i="2"/>
  <c r="I261" i="2"/>
  <c r="G261" i="2"/>
  <c r="F261" i="2" s="1"/>
  <c r="L260" i="2"/>
  <c r="I260" i="2"/>
  <c r="G260" i="2"/>
  <c r="F260" i="2" s="1"/>
  <c r="L259" i="2"/>
  <c r="I259" i="2"/>
  <c r="G259" i="2"/>
  <c r="F259" i="2" s="1"/>
  <c r="L258" i="2"/>
  <c r="I258" i="2"/>
  <c r="G258" i="2"/>
  <c r="F258" i="2" s="1"/>
  <c r="L257" i="2"/>
  <c r="I257" i="2"/>
  <c r="G257" i="2"/>
  <c r="F257" i="2" s="1"/>
  <c r="L256" i="2"/>
  <c r="I256" i="2"/>
  <c r="G256" i="2"/>
  <c r="F256" i="2" s="1"/>
  <c r="L255" i="2"/>
  <c r="I255" i="2"/>
  <c r="G255" i="2"/>
  <c r="F255" i="2" s="1"/>
  <c r="L254" i="2"/>
  <c r="I254" i="2"/>
  <c r="G254" i="2"/>
  <c r="F254" i="2" s="1"/>
  <c r="L253" i="2"/>
  <c r="I253" i="2"/>
  <c r="G253" i="2"/>
  <c r="F253" i="2" s="1"/>
  <c r="L252" i="2"/>
  <c r="I252" i="2"/>
  <c r="G252" i="2"/>
  <c r="F252" i="2" s="1"/>
  <c r="L251" i="2"/>
  <c r="I251" i="2"/>
  <c r="G251" i="2"/>
  <c r="F251" i="2" s="1"/>
  <c r="L250" i="2"/>
  <c r="I250" i="2"/>
  <c r="G250" i="2"/>
  <c r="F250" i="2" s="1"/>
  <c r="L249" i="2"/>
  <c r="I249" i="2"/>
  <c r="G249" i="2"/>
  <c r="F249" i="2" s="1"/>
  <c r="L248" i="2"/>
  <c r="I248" i="2"/>
  <c r="G248" i="2"/>
  <c r="F248" i="2" s="1"/>
  <c r="L247" i="2"/>
  <c r="I247" i="2"/>
  <c r="G247" i="2"/>
  <c r="F247" i="2" s="1"/>
  <c r="L246" i="2"/>
  <c r="I246" i="2"/>
  <c r="G246" i="2"/>
  <c r="F246" i="2" s="1"/>
  <c r="L245" i="2"/>
  <c r="I245" i="2"/>
  <c r="G245" i="2"/>
  <c r="F245" i="2" s="1"/>
  <c r="L244" i="2"/>
  <c r="I244" i="2"/>
  <c r="G244" i="2"/>
  <c r="F244" i="2" s="1"/>
  <c r="L243" i="2"/>
  <c r="I243" i="2"/>
  <c r="G243" i="2"/>
  <c r="F243" i="2" s="1"/>
  <c r="L242" i="2"/>
  <c r="I242" i="2"/>
  <c r="G242" i="2"/>
  <c r="F242" i="2" s="1"/>
  <c r="L241" i="2"/>
  <c r="I241" i="2"/>
  <c r="G241" i="2"/>
  <c r="F241" i="2" s="1"/>
  <c r="L240" i="2"/>
  <c r="I240" i="2"/>
  <c r="G240" i="2"/>
  <c r="F240" i="2" s="1"/>
  <c r="L239" i="2"/>
  <c r="I239" i="2"/>
  <c r="G239" i="2"/>
  <c r="F239" i="2" s="1"/>
  <c r="L238" i="2"/>
  <c r="I238" i="2"/>
  <c r="G238" i="2"/>
  <c r="F238" i="2" s="1"/>
  <c r="C238" i="2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L237" i="2"/>
  <c r="I237" i="2"/>
  <c r="G237" i="2"/>
  <c r="F237" i="2" s="1"/>
  <c r="L235" i="2"/>
  <c r="I235" i="2"/>
  <c r="G235" i="2"/>
  <c r="F235" i="2" s="1"/>
  <c r="L234" i="2"/>
  <c r="I234" i="2"/>
  <c r="G234" i="2"/>
  <c r="F234" i="2" s="1"/>
  <c r="L233" i="2"/>
  <c r="I233" i="2"/>
  <c r="G233" i="2"/>
  <c r="F233" i="2" s="1"/>
  <c r="L232" i="2"/>
  <c r="I232" i="2"/>
  <c r="G232" i="2"/>
  <c r="F232" i="2" s="1"/>
  <c r="L231" i="2"/>
  <c r="I231" i="2"/>
  <c r="G231" i="2"/>
  <c r="F231" i="2" s="1"/>
  <c r="L230" i="2"/>
  <c r="I230" i="2"/>
  <c r="G230" i="2"/>
  <c r="F230" i="2" s="1"/>
  <c r="L229" i="2"/>
  <c r="I229" i="2"/>
  <c r="G229" i="2"/>
  <c r="F229" i="2" s="1"/>
  <c r="L228" i="2"/>
  <c r="I228" i="2"/>
  <c r="G228" i="2"/>
  <c r="F228" i="2" s="1"/>
  <c r="L227" i="2"/>
  <c r="I227" i="2"/>
  <c r="G227" i="2"/>
  <c r="F227" i="2" s="1"/>
  <c r="L226" i="2"/>
  <c r="I226" i="2"/>
  <c r="G226" i="2"/>
  <c r="F226" i="2" s="1"/>
  <c r="L225" i="2"/>
  <c r="I225" i="2"/>
  <c r="G225" i="2"/>
  <c r="F225" i="2" s="1"/>
  <c r="Q224" i="2"/>
  <c r="R224" i="2" s="1"/>
  <c r="S224" i="2" s="1"/>
  <c r="L224" i="2"/>
  <c r="I224" i="2"/>
  <c r="G224" i="2"/>
  <c r="L223" i="2"/>
  <c r="I223" i="2"/>
  <c r="G223" i="2"/>
  <c r="F223" i="2" s="1"/>
  <c r="L222" i="2"/>
  <c r="I222" i="2"/>
  <c r="G222" i="2"/>
  <c r="L221" i="2"/>
  <c r="I221" i="2"/>
  <c r="G221" i="2"/>
  <c r="F221" i="2" s="1"/>
  <c r="L220" i="2"/>
  <c r="I220" i="2"/>
  <c r="G220" i="2"/>
  <c r="L219" i="2"/>
  <c r="I219" i="2"/>
  <c r="G219" i="2"/>
  <c r="F219" i="2" s="1"/>
  <c r="L218" i="2"/>
  <c r="I218" i="2"/>
  <c r="G218" i="2"/>
  <c r="L217" i="2"/>
  <c r="I217" i="2"/>
  <c r="G217" i="2"/>
  <c r="F217" i="2" s="1"/>
  <c r="L216" i="2"/>
  <c r="I216" i="2"/>
  <c r="G216" i="2"/>
  <c r="L215" i="2"/>
  <c r="I215" i="2"/>
  <c r="G215" i="2"/>
  <c r="F215" i="2" s="1"/>
  <c r="L214" i="2"/>
  <c r="I214" i="2"/>
  <c r="G214" i="2"/>
  <c r="L213" i="2"/>
  <c r="I213" i="2"/>
  <c r="G213" i="2"/>
  <c r="F213" i="2" s="1"/>
  <c r="L212" i="2"/>
  <c r="I212" i="2"/>
  <c r="G212" i="2"/>
  <c r="L211" i="2"/>
  <c r="I211" i="2"/>
  <c r="G211" i="2"/>
  <c r="F211" i="2" s="1"/>
  <c r="L210" i="2"/>
  <c r="I210" i="2"/>
  <c r="G210" i="2"/>
  <c r="L209" i="2"/>
  <c r="I209" i="2"/>
  <c r="G209" i="2"/>
  <c r="F209" i="2" s="1"/>
  <c r="L208" i="2"/>
  <c r="I208" i="2"/>
  <c r="G208" i="2"/>
  <c r="L207" i="2"/>
  <c r="I207" i="2"/>
  <c r="G207" i="2"/>
  <c r="F207" i="2" s="1"/>
  <c r="L206" i="2"/>
  <c r="I206" i="2"/>
  <c r="G206" i="2"/>
  <c r="L205" i="2"/>
  <c r="I205" i="2"/>
  <c r="G205" i="2"/>
  <c r="F205" i="2" s="1"/>
  <c r="L204" i="2"/>
  <c r="I204" i="2"/>
  <c r="G204" i="2"/>
  <c r="L203" i="2"/>
  <c r="I203" i="2"/>
  <c r="G203" i="2"/>
  <c r="F203" i="2" s="1"/>
  <c r="L202" i="2"/>
  <c r="I202" i="2"/>
  <c r="G202" i="2"/>
  <c r="L201" i="2"/>
  <c r="I201" i="2"/>
  <c r="G201" i="2"/>
  <c r="F201" i="2" s="1"/>
  <c r="L200" i="2"/>
  <c r="I200" i="2"/>
  <c r="G200" i="2"/>
  <c r="L199" i="2"/>
  <c r="I199" i="2"/>
  <c r="G199" i="2"/>
  <c r="F199" i="2" s="1"/>
  <c r="L198" i="2"/>
  <c r="I198" i="2"/>
  <c r="G198" i="2"/>
  <c r="L197" i="2"/>
  <c r="I197" i="2"/>
  <c r="G197" i="2"/>
  <c r="F197" i="2" s="1"/>
  <c r="L196" i="2"/>
  <c r="I196" i="2"/>
  <c r="G196" i="2"/>
  <c r="L195" i="2"/>
  <c r="I195" i="2"/>
  <c r="G195" i="2"/>
  <c r="F195" i="2" s="1"/>
  <c r="L194" i="2"/>
  <c r="I194" i="2"/>
  <c r="G194" i="2"/>
  <c r="L193" i="2"/>
  <c r="I193" i="2"/>
  <c r="G193" i="2"/>
  <c r="L192" i="2"/>
  <c r="I192" i="2"/>
  <c r="G192" i="2"/>
  <c r="L191" i="2"/>
  <c r="I191" i="2"/>
  <c r="G191" i="2"/>
  <c r="F191" i="2" s="1"/>
  <c r="L190" i="2"/>
  <c r="I190" i="2"/>
  <c r="G190" i="2"/>
  <c r="L189" i="2"/>
  <c r="I189" i="2"/>
  <c r="G189" i="2"/>
  <c r="F189" i="2" s="1"/>
  <c r="C189" i="2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L188" i="2"/>
  <c r="I188" i="2"/>
  <c r="G188" i="2"/>
  <c r="F188" i="2" s="1"/>
  <c r="L186" i="2"/>
  <c r="I186" i="2"/>
  <c r="G186" i="2"/>
  <c r="L184" i="2"/>
  <c r="I184" i="2"/>
  <c r="G184" i="2"/>
  <c r="F184" i="2" s="1"/>
  <c r="L183" i="2"/>
  <c r="I183" i="2"/>
  <c r="G183" i="2"/>
  <c r="F183" i="2" s="1"/>
  <c r="L182" i="2"/>
  <c r="I182" i="2"/>
  <c r="G182" i="2"/>
  <c r="F182" i="2" s="1"/>
  <c r="L180" i="2"/>
  <c r="I180" i="2"/>
  <c r="G180" i="2"/>
  <c r="F180" i="2" s="1"/>
  <c r="L179" i="2"/>
  <c r="I179" i="2"/>
  <c r="G179" i="2"/>
  <c r="F179" i="2" s="1"/>
  <c r="L178" i="2"/>
  <c r="I178" i="2"/>
  <c r="G178" i="2"/>
  <c r="F178" i="2" s="1"/>
  <c r="L177" i="2"/>
  <c r="I177" i="2"/>
  <c r="G177" i="2"/>
  <c r="F177" i="2" s="1"/>
  <c r="L176" i="2"/>
  <c r="I176" i="2"/>
  <c r="G176" i="2"/>
  <c r="F176" i="2" s="1"/>
  <c r="L175" i="2"/>
  <c r="I175" i="2"/>
  <c r="G175" i="2"/>
  <c r="F175" i="2" s="1"/>
  <c r="L174" i="2"/>
  <c r="I174" i="2"/>
  <c r="G174" i="2"/>
  <c r="F174" i="2" s="1"/>
  <c r="L173" i="2"/>
  <c r="I173" i="2"/>
  <c r="G173" i="2"/>
  <c r="F173" i="2" s="1"/>
  <c r="L172" i="2"/>
  <c r="I172" i="2"/>
  <c r="G172" i="2"/>
  <c r="F172" i="2" s="1"/>
  <c r="L171" i="2"/>
  <c r="I171" i="2"/>
  <c r="G171" i="2"/>
  <c r="F171" i="2" s="1"/>
  <c r="L170" i="2"/>
  <c r="I170" i="2"/>
  <c r="G170" i="2"/>
  <c r="F170" i="2" s="1"/>
  <c r="L169" i="2"/>
  <c r="I169" i="2"/>
  <c r="G169" i="2"/>
  <c r="F169" i="2" s="1"/>
  <c r="L168" i="2"/>
  <c r="I168" i="2"/>
  <c r="G168" i="2"/>
  <c r="F168" i="2" s="1"/>
  <c r="L167" i="2"/>
  <c r="I167" i="2"/>
  <c r="G167" i="2"/>
  <c r="F167" i="2" s="1"/>
  <c r="L166" i="2"/>
  <c r="I166" i="2"/>
  <c r="G166" i="2"/>
  <c r="F166" i="2" s="1"/>
  <c r="L165" i="2"/>
  <c r="I165" i="2"/>
  <c r="G165" i="2"/>
  <c r="F165" i="2" s="1"/>
  <c r="L164" i="2"/>
  <c r="I164" i="2"/>
  <c r="G164" i="2"/>
  <c r="F164" i="2" s="1"/>
  <c r="L163" i="2"/>
  <c r="I163" i="2"/>
  <c r="G163" i="2"/>
  <c r="F163" i="2" s="1"/>
  <c r="L162" i="2"/>
  <c r="I162" i="2"/>
  <c r="G162" i="2"/>
  <c r="F162" i="2" s="1"/>
  <c r="L161" i="2"/>
  <c r="I161" i="2"/>
  <c r="G161" i="2"/>
  <c r="F161" i="2" s="1"/>
  <c r="L160" i="2"/>
  <c r="I160" i="2"/>
  <c r="G160" i="2"/>
  <c r="F160" i="2" s="1"/>
  <c r="L159" i="2"/>
  <c r="I159" i="2"/>
  <c r="G159" i="2"/>
  <c r="L158" i="2"/>
  <c r="I158" i="2"/>
  <c r="G158" i="2"/>
  <c r="F158" i="2" s="1"/>
  <c r="L157" i="2"/>
  <c r="I157" i="2"/>
  <c r="G157" i="2"/>
  <c r="F157" i="2" s="1"/>
  <c r="L156" i="2"/>
  <c r="I156" i="2"/>
  <c r="G156" i="2"/>
  <c r="F156" i="2" s="1"/>
  <c r="L155" i="2"/>
  <c r="I155" i="2"/>
  <c r="G155" i="2"/>
  <c r="F155" i="2" s="1"/>
  <c r="L154" i="2"/>
  <c r="I154" i="2"/>
  <c r="G154" i="2"/>
  <c r="F154" i="2" s="1"/>
  <c r="L153" i="2"/>
  <c r="I153" i="2"/>
  <c r="G153" i="2"/>
  <c r="F153" i="2" s="1"/>
  <c r="L152" i="2"/>
  <c r="I152" i="2"/>
  <c r="G152" i="2"/>
  <c r="F152" i="2" s="1"/>
  <c r="L151" i="2"/>
  <c r="I151" i="2"/>
  <c r="G151" i="2"/>
  <c r="F151" i="2" s="1"/>
  <c r="L150" i="2"/>
  <c r="I150" i="2"/>
  <c r="G150" i="2"/>
  <c r="F150" i="2" s="1"/>
  <c r="C150" i="2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L149" i="2"/>
  <c r="I149" i="2"/>
  <c r="G149" i="2"/>
  <c r="F149" i="2" s="1"/>
  <c r="L147" i="2"/>
  <c r="I147" i="2"/>
  <c r="G147" i="2"/>
  <c r="F147" i="2" s="1"/>
  <c r="L146" i="2"/>
  <c r="I146" i="2"/>
  <c r="G146" i="2"/>
  <c r="F146" i="2" s="1"/>
  <c r="L145" i="2"/>
  <c r="I145" i="2"/>
  <c r="G145" i="2"/>
  <c r="F145" i="2" s="1"/>
  <c r="L144" i="2"/>
  <c r="I144" i="2"/>
  <c r="G144" i="2"/>
  <c r="F144" i="2" s="1"/>
  <c r="L143" i="2"/>
  <c r="I143" i="2"/>
  <c r="G143" i="2"/>
  <c r="F143" i="2" s="1"/>
  <c r="L142" i="2"/>
  <c r="I142" i="2"/>
  <c r="G142" i="2"/>
  <c r="F142" i="2" s="1"/>
  <c r="L141" i="2"/>
  <c r="I141" i="2"/>
  <c r="G141" i="2"/>
  <c r="F141" i="2" s="1"/>
  <c r="L140" i="2"/>
  <c r="I140" i="2"/>
  <c r="G140" i="2"/>
  <c r="F140" i="2" s="1"/>
  <c r="L139" i="2"/>
  <c r="I139" i="2"/>
  <c r="G139" i="2"/>
  <c r="F139" i="2" s="1"/>
  <c r="L138" i="2"/>
  <c r="I138" i="2"/>
  <c r="G138" i="2"/>
  <c r="F138" i="2" s="1"/>
  <c r="L137" i="2"/>
  <c r="I137" i="2"/>
  <c r="G137" i="2"/>
  <c r="F137" i="2" s="1"/>
  <c r="L136" i="2"/>
  <c r="I136" i="2"/>
  <c r="G136" i="2"/>
  <c r="F136" i="2" s="1"/>
  <c r="L135" i="2"/>
  <c r="I135" i="2"/>
  <c r="G135" i="2"/>
  <c r="F135" i="2" s="1"/>
  <c r="L134" i="2"/>
  <c r="I134" i="2"/>
  <c r="G134" i="2"/>
  <c r="F134" i="2" s="1"/>
  <c r="L133" i="2"/>
  <c r="I133" i="2"/>
  <c r="G133" i="2"/>
  <c r="F133" i="2" s="1"/>
  <c r="L132" i="2"/>
  <c r="I132" i="2"/>
  <c r="G132" i="2"/>
  <c r="F132" i="2" s="1"/>
  <c r="L131" i="2"/>
  <c r="I131" i="2"/>
  <c r="G131" i="2"/>
  <c r="F131" i="2" s="1"/>
  <c r="L130" i="2"/>
  <c r="I130" i="2"/>
  <c r="G130" i="2"/>
  <c r="F130" i="2" s="1"/>
  <c r="L129" i="2"/>
  <c r="I129" i="2"/>
  <c r="G129" i="2"/>
  <c r="F129" i="2" s="1"/>
  <c r="L128" i="2"/>
  <c r="I128" i="2"/>
  <c r="G128" i="2"/>
  <c r="F128" i="2" s="1"/>
  <c r="L127" i="2"/>
  <c r="I127" i="2"/>
  <c r="G127" i="2"/>
  <c r="F127" i="2" s="1"/>
  <c r="L126" i="2"/>
  <c r="I126" i="2"/>
  <c r="G126" i="2"/>
  <c r="F126" i="2" s="1"/>
  <c r="L125" i="2"/>
  <c r="I125" i="2"/>
  <c r="G125" i="2"/>
  <c r="F125" i="2" s="1"/>
  <c r="L124" i="2"/>
  <c r="I124" i="2"/>
  <c r="G124" i="2"/>
  <c r="F124" i="2" s="1"/>
  <c r="L123" i="2"/>
  <c r="I123" i="2"/>
  <c r="G123" i="2"/>
  <c r="F123" i="2" s="1"/>
  <c r="L122" i="2"/>
  <c r="I122" i="2"/>
  <c r="G122" i="2"/>
  <c r="F122" i="2" s="1"/>
  <c r="L121" i="2"/>
  <c r="I121" i="2"/>
  <c r="G121" i="2"/>
  <c r="F121" i="2" s="1"/>
  <c r="L120" i="2"/>
  <c r="I120" i="2"/>
  <c r="G120" i="2"/>
  <c r="F120" i="2" s="1"/>
  <c r="L119" i="2"/>
  <c r="I119" i="2"/>
  <c r="G119" i="2"/>
  <c r="F119" i="2" s="1"/>
  <c r="L118" i="2"/>
  <c r="I118" i="2"/>
  <c r="G118" i="2"/>
  <c r="F118" i="2" s="1"/>
  <c r="L117" i="2"/>
  <c r="I117" i="2"/>
  <c r="G117" i="2"/>
  <c r="F117" i="2" s="1"/>
  <c r="C117" i="2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L116" i="2"/>
  <c r="I116" i="2"/>
  <c r="G116" i="2"/>
  <c r="L114" i="2"/>
  <c r="I114" i="2"/>
  <c r="G114" i="2"/>
  <c r="F114" i="2" s="1"/>
  <c r="L113" i="2"/>
  <c r="I113" i="2"/>
  <c r="G113" i="2"/>
  <c r="F113" i="2" s="1"/>
  <c r="L112" i="2"/>
  <c r="I112" i="2"/>
  <c r="G112" i="2"/>
  <c r="F112" i="2" s="1"/>
  <c r="L111" i="2"/>
  <c r="I111" i="2"/>
  <c r="G111" i="2"/>
  <c r="F111" i="2" s="1"/>
  <c r="L110" i="2"/>
  <c r="I110" i="2"/>
  <c r="G110" i="2"/>
  <c r="F110" i="2" s="1"/>
  <c r="L109" i="2"/>
  <c r="I109" i="2"/>
  <c r="G109" i="2"/>
  <c r="L108" i="2"/>
  <c r="I108" i="2"/>
  <c r="G108" i="2"/>
  <c r="L107" i="2"/>
  <c r="I107" i="2"/>
  <c r="G107" i="2"/>
  <c r="L106" i="2"/>
  <c r="I106" i="2"/>
  <c r="G106" i="2"/>
  <c r="L105" i="2"/>
  <c r="I105" i="2"/>
  <c r="G105" i="2"/>
  <c r="L104" i="2"/>
  <c r="I104" i="2"/>
  <c r="G104" i="2"/>
  <c r="L103" i="2"/>
  <c r="I103" i="2"/>
  <c r="G103" i="2"/>
  <c r="L102" i="2"/>
  <c r="I102" i="2"/>
  <c r="G102" i="2"/>
  <c r="L101" i="2"/>
  <c r="I101" i="2"/>
  <c r="G101" i="2"/>
  <c r="C101" i="2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L100" i="2"/>
  <c r="I100" i="2"/>
  <c r="G100" i="2"/>
  <c r="L98" i="2"/>
  <c r="I98" i="2"/>
  <c r="G98" i="2"/>
  <c r="L96" i="2"/>
  <c r="I96" i="2"/>
  <c r="G96" i="2"/>
  <c r="L95" i="2"/>
  <c r="I95" i="2"/>
  <c r="G95" i="2"/>
  <c r="L94" i="2"/>
  <c r="I94" i="2"/>
  <c r="G94" i="2"/>
  <c r="L93" i="2"/>
  <c r="I93" i="2"/>
  <c r="G93" i="2"/>
  <c r="L92" i="2"/>
  <c r="I92" i="2"/>
  <c r="G92" i="2"/>
  <c r="L91" i="2"/>
  <c r="I91" i="2"/>
  <c r="G91" i="2"/>
  <c r="L90" i="2"/>
  <c r="I90" i="2"/>
  <c r="G90" i="2"/>
  <c r="L89" i="2"/>
  <c r="I89" i="2"/>
  <c r="G89" i="2"/>
  <c r="L88" i="2"/>
  <c r="I88" i="2"/>
  <c r="G88" i="2"/>
  <c r="L87" i="2"/>
  <c r="I87" i="2"/>
  <c r="G87" i="2"/>
  <c r="L86" i="2"/>
  <c r="I86" i="2"/>
  <c r="G86" i="2"/>
  <c r="L85" i="2"/>
  <c r="I85" i="2"/>
  <c r="G85" i="2"/>
  <c r="L84" i="2"/>
  <c r="I84" i="2"/>
  <c r="G84" i="2"/>
  <c r="L83" i="2"/>
  <c r="I83" i="2"/>
  <c r="G83" i="2"/>
  <c r="L82" i="2"/>
  <c r="I82" i="2"/>
  <c r="G82" i="2"/>
  <c r="L81" i="2"/>
  <c r="I81" i="2"/>
  <c r="G81" i="2"/>
  <c r="L80" i="2"/>
  <c r="I80" i="2"/>
  <c r="G80" i="2"/>
  <c r="L79" i="2"/>
  <c r="I79" i="2"/>
  <c r="G79" i="2"/>
  <c r="L78" i="2"/>
  <c r="I78" i="2"/>
  <c r="G78" i="2"/>
  <c r="L77" i="2"/>
  <c r="I77" i="2"/>
  <c r="G77" i="2"/>
  <c r="L76" i="2"/>
  <c r="I76" i="2"/>
  <c r="G76" i="2"/>
  <c r="L75" i="2"/>
  <c r="I75" i="2"/>
  <c r="G75" i="2"/>
  <c r="L74" i="2"/>
  <c r="I74" i="2"/>
  <c r="G74" i="2"/>
  <c r="C74" i="2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L73" i="2"/>
  <c r="I73" i="2"/>
  <c r="G73" i="2"/>
  <c r="L71" i="2"/>
  <c r="I71" i="2"/>
  <c r="G71" i="2"/>
  <c r="L70" i="2"/>
  <c r="I70" i="2"/>
  <c r="G70" i="2"/>
  <c r="L69" i="2"/>
  <c r="I69" i="2"/>
  <c r="G69" i="2"/>
  <c r="L68" i="2"/>
  <c r="I68" i="2"/>
  <c r="G68" i="2"/>
  <c r="L67" i="2"/>
  <c r="I67" i="2"/>
  <c r="G67" i="2"/>
  <c r="L66" i="2"/>
  <c r="I66" i="2"/>
  <c r="G66" i="2"/>
  <c r="L65" i="2"/>
  <c r="I65" i="2"/>
  <c r="G65" i="2"/>
  <c r="L64" i="2"/>
  <c r="I64" i="2"/>
  <c r="G64" i="2"/>
  <c r="L63" i="2"/>
  <c r="I63" i="2"/>
  <c r="G63" i="2"/>
  <c r="L62" i="2"/>
  <c r="I62" i="2"/>
  <c r="G62" i="2"/>
  <c r="L61" i="2"/>
  <c r="I61" i="2"/>
  <c r="G61" i="2"/>
  <c r="L60" i="2"/>
  <c r="I60" i="2"/>
  <c r="G60" i="2"/>
  <c r="L59" i="2"/>
  <c r="I59" i="2"/>
  <c r="G59" i="2"/>
  <c r="L58" i="2"/>
  <c r="I58" i="2"/>
  <c r="G58" i="2"/>
  <c r="L57" i="2"/>
  <c r="I57" i="2"/>
  <c r="G57" i="2"/>
  <c r="L56" i="2"/>
  <c r="I56" i="2"/>
  <c r="G56" i="2"/>
  <c r="C56" i="2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L55" i="2"/>
  <c r="I55" i="2"/>
  <c r="G55" i="2"/>
  <c r="L53" i="2"/>
  <c r="I53" i="2"/>
  <c r="G53" i="2"/>
  <c r="L52" i="2"/>
  <c r="I52" i="2"/>
  <c r="G52" i="2"/>
  <c r="L51" i="2"/>
  <c r="I51" i="2"/>
  <c r="G51" i="2"/>
  <c r="L50" i="2"/>
  <c r="I50" i="2"/>
  <c r="G50" i="2"/>
  <c r="L49" i="2"/>
  <c r="I49" i="2"/>
  <c r="G49" i="2"/>
  <c r="L48" i="2"/>
  <c r="I48" i="2"/>
  <c r="G48" i="2"/>
  <c r="L47" i="2"/>
  <c r="I47" i="2"/>
  <c r="G47" i="2"/>
  <c r="C47" i="2"/>
  <c r="C48" i="2" s="1"/>
  <c r="C49" i="2" s="1"/>
  <c r="C50" i="2" s="1"/>
  <c r="C51" i="2" s="1"/>
  <c r="C52" i="2" s="1"/>
  <c r="C53" i="2" s="1"/>
  <c r="L46" i="2"/>
  <c r="I46" i="2"/>
  <c r="G46" i="2"/>
  <c r="L44" i="2"/>
  <c r="I44" i="2"/>
  <c r="G44" i="2"/>
  <c r="L43" i="2"/>
  <c r="I43" i="2"/>
  <c r="G43" i="2"/>
  <c r="L42" i="2"/>
  <c r="I42" i="2"/>
  <c r="G42" i="2"/>
  <c r="L41" i="2"/>
  <c r="I41" i="2"/>
  <c r="G41" i="2"/>
  <c r="F41" i="2" s="1"/>
  <c r="L40" i="2"/>
  <c r="I40" i="2"/>
  <c r="G40" i="2"/>
  <c r="F40" i="2" s="1"/>
  <c r="L39" i="2"/>
  <c r="I39" i="2"/>
  <c r="G39" i="2"/>
  <c r="F39" i="2" s="1"/>
  <c r="L38" i="2"/>
  <c r="I38" i="2"/>
  <c r="G38" i="2"/>
  <c r="F38" i="2" s="1"/>
  <c r="L37" i="2"/>
  <c r="I37" i="2"/>
  <c r="G37" i="2"/>
  <c r="F37" i="2" s="1"/>
  <c r="L36" i="2"/>
  <c r="I36" i="2"/>
  <c r="G36" i="2"/>
  <c r="F36" i="2" s="1"/>
  <c r="L35" i="2"/>
  <c r="I35" i="2"/>
  <c r="G35" i="2"/>
  <c r="F35" i="2" s="1"/>
  <c r="L34" i="2"/>
  <c r="I34" i="2"/>
  <c r="G34" i="2"/>
  <c r="F34" i="2" s="1"/>
  <c r="L33" i="2"/>
  <c r="I33" i="2"/>
  <c r="G33" i="2"/>
  <c r="F33" i="2" s="1"/>
  <c r="L32" i="2"/>
  <c r="I32" i="2"/>
  <c r="G32" i="2"/>
  <c r="F32" i="2" s="1"/>
  <c r="L31" i="2"/>
  <c r="I31" i="2"/>
  <c r="G31" i="2"/>
  <c r="F31" i="2" s="1"/>
  <c r="L30" i="2"/>
  <c r="I30" i="2"/>
  <c r="G30" i="2"/>
  <c r="F30" i="2" s="1"/>
  <c r="L29" i="2"/>
  <c r="I29" i="2"/>
  <c r="G29" i="2"/>
  <c r="F29" i="2" s="1"/>
  <c r="L28" i="2"/>
  <c r="I28" i="2"/>
  <c r="G28" i="2"/>
  <c r="F28" i="2" s="1"/>
  <c r="L27" i="2"/>
  <c r="I27" i="2"/>
  <c r="G27" i="2"/>
  <c r="F27" i="2" s="1"/>
  <c r="L26" i="2"/>
  <c r="I26" i="2"/>
  <c r="G26" i="2"/>
  <c r="F26" i="2" s="1"/>
  <c r="L25" i="2"/>
  <c r="I25" i="2"/>
  <c r="G25" i="2"/>
  <c r="F25" i="2" s="1"/>
  <c r="L24" i="2"/>
  <c r="I24" i="2"/>
  <c r="G24" i="2"/>
  <c r="F24" i="2" s="1"/>
  <c r="L23" i="2"/>
  <c r="I23" i="2"/>
  <c r="G23" i="2"/>
  <c r="L22" i="2"/>
  <c r="I22" i="2"/>
  <c r="G22" i="2"/>
  <c r="F22" i="2" s="1"/>
  <c r="L21" i="2"/>
  <c r="I21" i="2"/>
  <c r="G21" i="2"/>
  <c r="F21" i="2" s="1"/>
  <c r="L20" i="2"/>
  <c r="I20" i="2"/>
  <c r="G20" i="2"/>
  <c r="F20" i="2" s="1"/>
  <c r="L19" i="2"/>
  <c r="I19" i="2"/>
  <c r="G19" i="2"/>
  <c r="F19" i="2" s="1"/>
  <c r="L18" i="2"/>
  <c r="I18" i="2"/>
  <c r="G18" i="2"/>
  <c r="F18" i="2" s="1"/>
  <c r="L17" i="2"/>
  <c r="I17" i="2"/>
  <c r="G17" i="2"/>
  <c r="F17" i="2" s="1"/>
  <c r="L16" i="2"/>
  <c r="I16" i="2"/>
  <c r="G16" i="2"/>
  <c r="F16" i="2" s="1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L15" i="2"/>
  <c r="I15" i="2"/>
  <c r="G15" i="2"/>
  <c r="F15" i="2" s="1"/>
  <c r="L13" i="2"/>
  <c r="I13" i="2"/>
  <c r="G13" i="2"/>
  <c r="A13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6" i="2" s="1"/>
  <c r="A47" i="2" s="1"/>
  <c r="A48" i="2" s="1"/>
  <c r="A49" i="2" s="1"/>
  <c r="A50" i="2" s="1"/>
  <c r="A51" i="2" s="1"/>
  <c r="A52" i="2" s="1"/>
  <c r="A53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8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2" i="2" s="1"/>
  <c r="A183" i="2" s="1"/>
  <c r="A184" i="2" s="1"/>
  <c r="A186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6" i="2" s="1"/>
  <c r="A307" i="2" s="1"/>
  <c r="A308" i="2" s="1"/>
  <c r="A309" i="2" s="1"/>
  <c r="A310" i="2" s="1"/>
  <c r="A311" i="2" s="1"/>
  <c r="A312" i="2" s="1"/>
  <c r="A313" i="2" s="1"/>
  <c r="A314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E5" i="2"/>
  <c r="E4" i="2"/>
  <c r="E3" i="2"/>
  <c r="F190" i="2" l="1"/>
  <c r="F194" i="2"/>
  <c r="F196" i="2"/>
  <c r="F204" i="2"/>
  <c r="F208" i="2"/>
  <c r="F212" i="2"/>
  <c r="F216" i="2"/>
  <c r="F222" i="2"/>
  <c r="F224" i="2"/>
  <c r="F306" i="2"/>
  <c r="F316" i="2"/>
  <c r="F338" i="2"/>
  <c r="F396" i="2"/>
  <c r="F432" i="2"/>
  <c r="F116" i="2"/>
  <c r="F186" i="2"/>
  <c r="F192" i="2"/>
  <c r="F198" i="2"/>
  <c r="F200" i="2"/>
  <c r="F202" i="2"/>
  <c r="F206" i="2"/>
  <c r="F210" i="2"/>
  <c r="F214" i="2"/>
  <c r="F218" i="2"/>
  <c r="F220" i="2"/>
  <c r="O270" i="2"/>
  <c r="P13" i="2"/>
  <c r="F13" i="2"/>
  <c r="O60" i="2"/>
  <c r="O146" i="2"/>
  <c r="O157" i="2"/>
  <c r="O253" i="2"/>
  <c r="O255" i="2"/>
  <c r="O25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7" i="2"/>
  <c r="O49" i="2"/>
  <c r="O51" i="2"/>
  <c r="O53" i="2"/>
  <c r="O55" i="2"/>
  <c r="O61" i="2"/>
  <c r="O74" i="2"/>
  <c r="O76" i="2"/>
  <c r="O78" i="2"/>
  <c r="O80" i="2"/>
  <c r="O82" i="2"/>
  <c r="O84" i="2"/>
  <c r="O86" i="2"/>
  <c r="O88" i="2"/>
  <c r="O90" i="2"/>
  <c r="O92" i="2"/>
  <c r="O94" i="2"/>
  <c r="O96" i="2"/>
  <c r="O100" i="2"/>
  <c r="O102" i="2"/>
  <c r="O104" i="2"/>
  <c r="O106" i="2"/>
  <c r="O108" i="2"/>
  <c r="O110" i="2"/>
  <c r="O112" i="2"/>
  <c r="O114" i="2"/>
  <c r="O150" i="2"/>
  <c r="O168" i="2"/>
  <c r="O172" i="2"/>
  <c r="O176" i="2"/>
  <c r="O240" i="2"/>
  <c r="O244" i="2"/>
  <c r="O246" i="2"/>
  <c r="O248" i="2"/>
  <c r="O262" i="2"/>
  <c r="O266" i="2"/>
  <c r="O338" i="2"/>
  <c r="O348" i="2"/>
  <c r="O352" i="2"/>
  <c r="O356" i="2"/>
  <c r="O360" i="2"/>
  <c r="O400" i="2"/>
  <c r="O404" i="2"/>
  <c r="O408" i="2"/>
  <c r="O436" i="2"/>
  <c r="O339" i="2"/>
  <c r="O341" i="2"/>
  <c r="O343" i="2"/>
  <c r="O386" i="2"/>
  <c r="O422" i="2"/>
  <c r="O441" i="2"/>
  <c r="O443" i="2"/>
  <c r="O445" i="2"/>
  <c r="O447" i="2"/>
  <c r="O449" i="2"/>
  <c r="O70" i="2"/>
  <c r="O75" i="2"/>
  <c r="O77" i="2"/>
  <c r="O79" i="2"/>
  <c r="O81" i="2"/>
  <c r="O83" i="2"/>
  <c r="O85" i="2"/>
  <c r="O87" i="2"/>
  <c r="O89" i="2"/>
  <c r="O91" i="2"/>
  <c r="O93" i="2"/>
  <c r="O95" i="2"/>
  <c r="O120" i="2"/>
  <c r="O218" i="2"/>
  <c r="O15" i="2"/>
  <c r="O48" i="2"/>
  <c r="O50" i="2"/>
  <c r="O52" i="2"/>
  <c r="O56" i="2"/>
  <c r="O62" i="2"/>
  <c r="O66" i="2"/>
  <c r="O126" i="2"/>
  <c r="O134" i="2"/>
  <c r="O153" i="2"/>
  <c r="O161" i="2"/>
  <c r="O165" i="2"/>
  <c r="O182" i="2"/>
  <c r="O192" i="2"/>
  <c r="O194" i="2"/>
  <c r="O202" i="2"/>
  <c r="O210" i="2"/>
  <c r="O230" i="2"/>
  <c r="O234" i="2"/>
  <c r="O259" i="2"/>
  <c r="O313" i="2"/>
  <c r="O320" i="2"/>
  <c r="P439" i="2"/>
  <c r="O183" i="2"/>
  <c r="O275" i="2"/>
  <c r="O277" i="2"/>
  <c r="O279" i="2"/>
  <c r="O281" i="2"/>
  <c r="O283" i="2"/>
  <c r="O285" i="2"/>
  <c r="O287" i="2"/>
  <c r="O289" i="2"/>
  <c r="O291" i="2"/>
  <c r="O293" i="2"/>
  <c r="O295" i="2"/>
  <c r="O297" i="2"/>
  <c r="O299" i="2"/>
  <c r="O301" i="2"/>
  <c r="O303" i="2"/>
  <c r="O331" i="2"/>
  <c r="O333" i="2"/>
  <c r="O335" i="2"/>
  <c r="O46" i="2"/>
  <c r="O58" i="2"/>
  <c r="O64" i="2"/>
  <c r="O68" i="2"/>
  <c r="O98" i="2"/>
  <c r="O116" i="2"/>
  <c r="O118" i="2"/>
  <c r="O122" i="2"/>
  <c r="O130" i="2"/>
  <c r="O138" i="2"/>
  <c r="O142" i="2"/>
  <c r="O198" i="2"/>
  <c r="O206" i="2"/>
  <c r="O214" i="2"/>
  <c r="O222" i="2"/>
  <c r="O226" i="2"/>
  <c r="O274" i="2"/>
  <c r="O276" i="2"/>
  <c r="O278" i="2"/>
  <c r="O280" i="2"/>
  <c r="O282" i="2"/>
  <c r="O284" i="2"/>
  <c r="O286" i="2"/>
  <c r="O288" i="2"/>
  <c r="O290" i="2"/>
  <c r="O292" i="2"/>
  <c r="O294" i="2"/>
  <c r="O296" i="2"/>
  <c r="O298" i="2"/>
  <c r="O300" i="2"/>
  <c r="O302" i="2"/>
  <c r="O304" i="2"/>
  <c r="O324" i="2"/>
  <c r="O328" i="2"/>
  <c r="O330" i="2"/>
  <c r="O332" i="2"/>
  <c r="O334" i="2"/>
  <c r="O336" i="2"/>
  <c r="O368" i="2"/>
  <c r="O370" i="2"/>
  <c r="O372" i="2"/>
  <c r="O374" i="2"/>
  <c r="O376" i="2"/>
  <c r="O378" i="2"/>
  <c r="O382" i="2"/>
  <c r="O390" i="2"/>
  <c r="O394" i="2"/>
  <c r="O414" i="2"/>
  <c r="O418" i="2"/>
  <c r="O426" i="2"/>
  <c r="O454" i="2"/>
  <c r="O456" i="2"/>
  <c r="O458" i="2"/>
  <c r="O460" i="2"/>
  <c r="O462" i="2"/>
  <c r="O466" i="2"/>
  <c r="O101" i="2"/>
  <c r="O103" i="2"/>
  <c r="O105" i="2"/>
  <c r="O107" i="2"/>
  <c r="O109" i="2"/>
  <c r="O149" i="2"/>
  <c r="O151" i="2"/>
  <c r="O155" i="2"/>
  <c r="O159" i="2"/>
  <c r="O163" i="2"/>
  <c r="O257" i="2"/>
  <c r="O307" i="2"/>
  <c r="O309" i="2"/>
  <c r="O311" i="2"/>
  <c r="O365" i="2"/>
  <c r="O367" i="2"/>
  <c r="O369" i="2"/>
  <c r="O371" i="2"/>
  <c r="O373" i="2"/>
  <c r="O375" i="2"/>
  <c r="O377" i="2"/>
  <c r="O379" i="2"/>
  <c r="O455" i="2"/>
  <c r="O457" i="2"/>
  <c r="O459" i="2"/>
  <c r="O461" i="2"/>
  <c r="O463" i="2"/>
  <c r="O464" i="2"/>
  <c r="O470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57" i="2"/>
  <c r="O59" i="2"/>
  <c r="O63" i="2"/>
  <c r="O65" i="2"/>
  <c r="O67" i="2"/>
  <c r="O69" i="2"/>
  <c r="O71" i="2"/>
  <c r="O73" i="2"/>
  <c r="O111" i="2"/>
  <c r="O113" i="2"/>
  <c r="O117" i="2"/>
  <c r="O119" i="2"/>
  <c r="O121" i="2"/>
  <c r="O123" i="2"/>
  <c r="O125" i="2"/>
  <c r="O127" i="2"/>
  <c r="O129" i="2"/>
  <c r="O131" i="2"/>
  <c r="O133" i="2"/>
  <c r="O135" i="2"/>
  <c r="O137" i="2"/>
  <c r="O141" i="2"/>
  <c r="O143" i="2"/>
  <c r="O145" i="2"/>
  <c r="O147" i="2"/>
  <c r="O167" i="2"/>
  <c r="O169" i="2"/>
  <c r="O171" i="2"/>
  <c r="O173" i="2"/>
  <c r="O175" i="2"/>
  <c r="O177" i="2"/>
  <c r="O179" i="2"/>
  <c r="O189" i="2"/>
  <c r="O191" i="2"/>
  <c r="O193" i="2"/>
  <c r="O195" i="2"/>
  <c r="O197" i="2"/>
  <c r="O199" i="2"/>
  <c r="O201" i="2"/>
  <c r="O203" i="2"/>
  <c r="O205" i="2"/>
  <c r="O207" i="2"/>
  <c r="O209" i="2"/>
  <c r="O211" i="2"/>
  <c r="O213" i="2"/>
  <c r="O215" i="2"/>
  <c r="O217" i="2"/>
  <c r="O219" i="2"/>
  <c r="O221" i="2"/>
  <c r="O223" i="2"/>
  <c r="O225" i="2"/>
  <c r="O227" i="2"/>
  <c r="O229" i="2"/>
  <c r="O231" i="2"/>
  <c r="O235" i="2"/>
  <c r="O239" i="2"/>
  <c r="O241" i="2"/>
  <c r="O243" i="2"/>
  <c r="O245" i="2"/>
  <c r="O247" i="2"/>
  <c r="O249" i="2"/>
  <c r="O251" i="2"/>
  <c r="O261" i="2"/>
  <c r="O263" i="2"/>
  <c r="O265" i="2"/>
  <c r="O267" i="2"/>
  <c r="O269" i="2"/>
  <c r="O271" i="2"/>
  <c r="O273" i="2"/>
  <c r="O317" i="2"/>
  <c r="O319" i="2"/>
  <c r="O321" i="2"/>
  <c r="O323" i="2"/>
  <c r="O325" i="2"/>
  <c r="O327" i="2"/>
  <c r="O329" i="2"/>
  <c r="O345" i="2"/>
  <c r="O347" i="2"/>
  <c r="O349" i="2"/>
  <c r="O351" i="2"/>
  <c r="O353" i="2"/>
  <c r="O355" i="2"/>
  <c r="O357" i="2"/>
  <c r="O359" i="2"/>
  <c r="O361" i="2"/>
  <c r="O363" i="2"/>
  <c r="O381" i="2"/>
  <c r="O383" i="2"/>
  <c r="O385" i="2"/>
  <c r="O387" i="2"/>
  <c r="O389" i="2"/>
  <c r="O391" i="2"/>
  <c r="O393" i="2"/>
  <c r="O397" i="2"/>
  <c r="O399" i="2"/>
  <c r="O401" i="2"/>
  <c r="O403" i="2"/>
  <c r="O405" i="2"/>
  <c r="O407" i="2"/>
  <c r="O409" i="2"/>
  <c r="O411" i="2"/>
  <c r="O413" i="2"/>
  <c r="O415" i="2"/>
  <c r="O417" i="2"/>
  <c r="O419" i="2"/>
  <c r="O421" i="2"/>
  <c r="O423" i="2"/>
  <c r="O425" i="2"/>
  <c r="O427" i="2"/>
  <c r="O429" i="2"/>
  <c r="O433" i="2"/>
  <c r="O435" i="2"/>
  <c r="O437" i="2"/>
  <c r="O439" i="2"/>
  <c r="O451" i="2"/>
  <c r="O453" i="2"/>
  <c r="O465" i="2"/>
  <c r="O467" i="2"/>
  <c r="O469" i="2"/>
  <c r="O471" i="2"/>
  <c r="O13" i="2"/>
  <c r="O124" i="2"/>
  <c r="O128" i="2"/>
  <c r="O132" i="2"/>
  <c r="O136" i="2"/>
  <c r="O140" i="2"/>
  <c r="O144" i="2"/>
  <c r="O152" i="2"/>
  <c r="O154" i="2"/>
  <c r="O156" i="2"/>
  <c r="O158" i="2"/>
  <c r="O160" i="2"/>
  <c r="O162" i="2"/>
  <c r="O164" i="2"/>
  <c r="O166" i="2"/>
  <c r="O170" i="2"/>
  <c r="O174" i="2"/>
  <c r="O180" i="2"/>
  <c r="O184" i="2"/>
  <c r="O186" i="2"/>
  <c r="O188" i="2"/>
  <c r="O190" i="2"/>
  <c r="O196" i="2"/>
  <c r="O200" i="2"/>
  <c r="O204" i="2"/>
  <c r="O208" i="2"/>
  <c r="O212" i="2"/>
  <c r="O216" i="2"/>
  <c r="O220" i="2"/>
  <c r="O224" i="2"/>
  <c r="O228" i="2"/>
  <c r="O232" i="2"/>
  <c r="O238" i="2"/>
  <c r="O242" i="2"/>
  <c r="O250" i="2"/>
  <c r="O256" i="2"/>
  <c r="O258" i="2"/>
  <c r="O260" i="2"/>
  <c r="O264" i="2"/>
  <c r="O268" i="2"/>
  <c r="O306" i="2"/>
  <c r="O308" i="2"/>
  <c r="O310" i="2"/>
  <c r="O312" i="2"/>
  <c r="O314" i="2"/>
  <c r="O316" i="2"/>
  <c r="O318" i="2"/>
  <c r="O322" i="2"/>
  <c r="O326" i="2"/>
  <c r="O340" i="2"/>
  <c r="O342" i="2"/>
  <c r="O346" i="2"/>
  <c r="O350" i="2"/>
  <c r="O354" i="2"/>
  <c r="O358" i="2"/>
  <c r="O362" i="2"/>
  <c r="O366" i="2"/>
  <c r="O380" i="2"/>
  <c r="O384" i="2"/>
  <c r="O388" i="2"/>
  <c r="O392" i="2"/>
  <c r="O396" i="2"/>
  <c r="O398" i="2"/>
  <c r="O402" i="2"/>
  <c r="O406" i="2"/>
  <c r="O412" i="2"/>
  <c r="O416" i="2"/>
  <c r="O420" i="2"/>
  <c r="O424" i="2"/>
  <c r="O428" i="2"/>
  <c r="O430" i="2"/>
  <c r="O432" i="2"/>
  <c r="O438" i="2"/>
  <c r="O440" i="2"/>
  <c r="O442" i="2"/>
  <c r="O444" i="2"/>
  <c r="O446" i="2"/>
  <c r="O448" i="2"/>
  <c r="O452" i="2"/>
  <c r="O468" i="2"/>
  <c r="O344" i="2"/>
  <c r="O233" i="2"/>
  <c r="P15" i="2"/>
  <c r="P16" i="2"/>
  <c r="P18" i="2"/>
  <c r="P19" i="2"/>
  <c r="P20" i="2"/>
  <c r="P21" i="2"/>
  <c r="P22" i="2"/>
  <c r="P23" i="2"/>
  <c r="P25" i="2"/>
  <c r="P27" i="2"/>
  <c r="P29" i="2"/>
  <c r="P31" i="2"/>
  <c r="P33" i="2"/>
  <c r="P35" i="2"/>
  <c r="P37" i="2"/>
  <c r="P39" i="2"/>
  <c r="P41" i="2"/>
  <c r="P43" i="2"/>
  <c r="P46" i="2"/>
  <c r="P47" i="2"/>
  <c r="P49" i="2"/>
  <c r="P51" i="2"/>
  <c r="P53" i="2"/>
  <c r="P57" i="2"/>
  <c r="P59" i="2"/>
  <c r="P61" i="2"/>
  <c r="P62" i="2"/>
  <c r="P64" i="2"/>
  <c r="P66" i="2"/>
  <c r="P68" i="2"/>
  <c r="P70" i="2"/>
  <c r="P73" i="2"/>
  <c r="P74" i="2"/>
  <c r="P76" i="2"/>
  <c r="P78" i="2"/>
  <c r="P80" i="2"/>
  <c r="P82" i="2"/>
  <c r="P84" i="2"/>
  <c r="P86" i="2"/>
  <c r="P88" i="2"/>
  <c r="P90" i="2"/>
  <c r="P92" i="2"/>
  <c r="P94" i="2"/>
  <c r="P96" i="2"/>
  <c r="P98" i="2"/>
  <c r="P102" i="2"/>
  <c r="P104" i="2"/>
  <c r="P106" i="2"/>
  <c r="P108" i="2"/>
  <c r="P111" i="2"/>
  <c r="P113" i="2"/>
  <c r="P116" i="2"/>
  <c r="P117" i="2"/>
  <c r="P119" i="2"/>
  <c r="P121" i="2"/>
  <c r="P123" i="2"/>
  <c r="P125" i="2"/>
  <c r="P127" i="2"/>
  <c r="P129" i="2"/>
  <c r="P131" i="2"/>
  <c r="P133" i="2"/>
  <c r="P135" i="2"/>
  <c r="P17" i="2"/>
  <c r="Q439" i="2"/>
  <c r="R439" i="2" s="1"/>
  <c r="S439" i="2" s="1"/>
  <c r="F23" i="2"/>
  <c r="P24" i="2"/>
  <c r="P26" i="2"/>
  <c r="P28" i="2"/>
  <c r="P30" i="2"/>
  <c r="P32" i="2"/>
  <c r="P34" i="2"/>
  <c r="P36" i="2"/>
  <c r="P38" i="2"/>
  <c r="P40" i="2"/>
  <c r="P42" i="2"/>
  <c r="P44" i="2"/>
  <c r="P48" i="2"/>
  <c r="P50" i="2"/>
  <c r="P52" i="2"/>
  <c r="P55" i="2"/>
  <c r="P56" i="2"/>
  <c r="P58" i="2"/>
  <c r="P60" i="2"/>
  <c r="P63" i="2"/>
  <c r="P65" i="2"/>
  <c r="P67" i="2"/>
  <c r="P69" i="2"/>
  <c r="P71" i="2"/>
  <c r="P75" i="2"/>
  <c r="P77" i="2"/>
  <c r="P79" i="2"/>
  <c r="P81" i="2"/>
  <c r="P83" i="2"/>
  <c r="P85" i="2"/>
  <c r="P87" i="2"/>
  <c r="P89" i="2"/>
  <c r="P91" i="2"/>
  <c r="P93" i="2"/>
  <c r="P95" i="2"/>
  <c r="P100" i="2"/>
  <c r="P101" i="2"/>
  <c r="P103" i="2"/>
  <c r="P105" i="2"/>
  <c r="P107" i="2"/>
  <c r="P109" i="2"/>
  <c r="P110" i="2"/>
  <c r="P112" i="2"/>
  <c r="P114" i="2"/>
  <c r="P118" i="2"/>
  <c r="P120" i="2"/>
  <c r="P122" i="2"/>
  <c r="P124" i="2"/>
  <c r="P126" i="2"/>
  <c r="P128" i="2"/>
  <c r="P130" i="2"/>
  <c r="P132" i="2"/>
  <c r="P134" i="2"/>
  <c r="F42" i="2"/>
  <c r="F43" i="2"/>
  <c r="F44" i="2"/>
  <c r="F46" i="2"/>
  <c r="F47" i="2"/>
  <c r="F48" i="2"/>
  <c r="F49" i="2"/>
  <c r="F50" i="2"/>
  <c r="F51" i="2"/>
  <c r="F52" i="2"/>
  <c r="F53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8" i="2"/>
  <c r="F100" i="2"/>
  <c r="F101" i="2"/>
  <c r="F102" i="2"/>
  <c r="F103" i="2"/>
  <c r="F104" i="2"/>
  <c r="F105" i="2"/>
  <c r="F106" i="2"/>
  <c r="F107" i="2"/>
  <c r="F108" i="2"/>
  <c r="F109" i="2"/>
  <c r="P137" i="2"/>
  <c r="P139" i="2"/>
  <c r="O139" i="2"/>
  <c r="P141" i="2"/>
  <c r="P143" i="2"/>
  <c r="P145" i="2"/>
  <c r="P147" i="2"/>
  <c r="P149" i="2"/>
  <c r="P151" i="2"/>
  <c r="P153" i="2"/>
  <c r="P155" i="2"/>
  <c r="P157" i="2"/>
  <c r="F159" i="2"/>
  <c r="P159" i="2"/>
  <c r="P178" i="2"/>
  <c r="P183" i="2"/>
  <c r="P193" i="2"/>
  <c r="P194" i="2"/>
  <c r="P196" i="2"/>
  <c r="P198" i="2"/>
  <c r="P200" i="2"/>
  <c r="P202" i="2"/>
  <c r="P204" i="2"/>
  <c r="P206" i="2"/>
  <c r="P208" i="2"/>
  <c r="P210" i="2"/>
  <c r="P212" i="2"/>
  <c r="P214" i="2"/>
  <c r="P216" i="2"/>
  <c r="P218" i="2"/>
  <c r="P220" i="2"/>
  <c r="P222" i="2"/>
  <c r="P235" i="2"/>
  <c r="P247" i="2"/>
  <c r="P249" i="2"/>
  <c r="P251" i="2"/>
  <c r="P136" i="2"/>
  <c r="P138" i="2"/>
  <c r="P140" i="2"/>
  <c r="P142" i="2"/>
  <c r="P144" i="2"/>
  <c r="P146" i="2"/>
  <c r="P150" i="2"/>
  <c r="P152" i="2"/>
  <c r="P154" i="2"/>
  <c r="P156" i="2"/>
  <c r="P158" i="2"/>
  <c r="P195" i="2"/>
  <c r="P197" i="2"/>
  <c r="P199" i="2"/>
  <c r="P201" i="2"/>
  <c r="P203" i="2"/>
  <c r="P205" i="2"/>
  <c r="P207" i="2"/>
  <c r="P209" i="2"/>
  <c r="P211" i="2"/>
  <c r="P213" i="2"/>
  <c r="P215" i="2"/>
  <c r="P217" i="2"/>
  <c r="P219" i="2"/>
  <c r="P221" i="2"/>
  <c r="P223" i="2"/>
  <c r="T224" i="2"/>
  <c r="U224" i="2" s="1"/>
  <c r="V224" i="2" s="1"/>
  <c r="W224" i="2" s="1"/>
  <c r="X224" i="2" s="1"/>
  <c r="Y224" i="2" s="1"/>
  <c r="Z224" i="2" s="1"/>
  <c r="AA224" i="2" s="1"/>
  <c r="AB224" i="2" s="1"/>
  <c r="AC224" i="2" s="1"/>
  <c r="AD224" i="2" s="1"/>
  <c r="P234" i="2"/>
  <c r="P237" i="2"/>
  <c r="P248" i="2"/>
  <c r="P250" i="2"/>
  <c r="P252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O178" i="2"/>
  <c r="P179" i="2"/>
  <c r="P180" i="2"/>
  <c r="P182" i="2"/>
  <c r="P184" i="2"/>
  <c r="P186" i="2"/>
  <c r="P188" i="2"/>
  <c r="P189" i="2"/>
  <c r="P190" i="2"/>
  <c r="P191" i="2"/>
  <c r="P192" i="2"/>
  <c r="P225" i="2"/>
  <c r="P226" i="2"/>
  <c r="P227" i="2"/>
  <c r="P228" i="2"/>
  <c r="P229" i="2"/>
  <c r="P230" i="2"/>
  <c r="P231" i="2"/>
  <c r="P232" i="2"/>
  <c r="P233" i="2"/>
  <c r="O237" i="2"/>
  <c r="P238" i="2"/>
  <c r="P239" i="2"/>
  <c r="P240" i="2"/>
  <c r="P241" i="2"/>
  <c r="P242" i="2"/>
  <c r="P243" i="2"/>
  <c r="P244" i="2"/>
  <c r="P245" i="2"/>
  <c r="P246" i="2"/>
  <c r="O252" i="2"/>
  <c r="P253" i="2"/>
  <c r="P254" i="2"/>
  <c r="P255" i="2"/>
  <c r="P257" i="2"/>
  <c r="P259" i="2"/>
  <c r="P260" i="2"/>
  <c r="P262" i="2"/>
  <c r="P264" i="2"/>
  <c r="P267" i="2"/>
  <c r="P269" i="2"/>
  <c r="P271" i="2"/>
  <c r="P275" i="2"/>
  <c r="P277" i="2"/>
  <c r="P279" i="2"/>
  <c r="P281" i="2"/>
  <c r="P283" i="2"/>
  <c r="P285" i="2"/>
  <c r="P287" i="2"/>
  <c r="P289" i="2"/>
  <c r="P291" i="2"/>
  <c r="P293" i="2"/>
  <c r="P295" i="2"/>
  <c r="P297" i="2"/>
  <c r="P299" i="2"/>
  <c r="P301" i="2"/>
  <c r="P303" i="2"/>
  <c r="P304" i="2"/>
  <c r="F193" i="2"/>
  <c r="P256" i="2"/>
  <c r="P258" i="2"/>
  <c r="P261" i="2"/>
  <c r="P263" i="2"/>
  <c r="P265" i="2"/>
  <c r="P266" i="2"/>
  <c r="P268" i="2"/>
  <c r="P270" i="2"/>
  <c r="P273" i="2"/>
  <c r="P274" i="2"/>
  <c r="P276" i="2"/>
  <c r="P278" i="2"/>
  <c r="P280" i="2"/>
  <c r="P282" i="2"/>
  <c r="P284" i="2"/>
  <c r="P286" i="2"/>
  <c r="P288" i="2"/>
  <c r="P290" i="2"/>
  <c r="P292" i="2"/>
  <c r="P294" i="2"/>
  <c r="P296" i="2"/>
  <c r="P298" i="2"/>
  <c r="P300" i="2"/>
  <c r="P302" i="2"/>
  <c r="P306" i="2"/>
  <c r="F266" i="2"/>
  <c r="F267" i="2"/>
  <c r="F268" i="2"/>
  <c r="F269" i="2"/>
  <c r="F270" i="2"/>
  <c r="F271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P307" i="2"/>
  <c r="P309" i="2"/>
  <c r="P311" i="2"/>
  <c r="P313" i="2"/>
  <c r="P331" i="2"/>
  <c r="P333" i="2"/>
  <c r="P335" i="2"/>
  <c r="P308" i="2"/>
  <c r="P310" i="2"/>
  <c r="P312" i="2"/>
  <c r="P314" i="2"/>
  <c r="P316" i="2"/>
  <c r="P318" i="2"/>
  <c r="P320" i="2"/>
  <c r="P322" i="2"/>
  <c r="P324" i="2"/>
  <c r="P326" i="2"/>
  <c r="P328" i="2"/>
  <c r="P317" i="2"/>
  <c r="P319" i="2"/>
  <c r="P321" i="2"/>
  <c r="P323" i="2"/>
  <c r="P325" i="2"/>
  <c r="P327" i="2"/>
  <c r="P329" i="2"/>
  <c r="F329" i="2"/>
  <c r="P330" i="2"/>
  <c r="P332" i="2"/>
  <c r="P334" i="2"/>
  <c r="P336" i="2"/>
  <c r="P338" i="2"/>
  <c r="P339" i="2"/>
  <c r="P341" i="2"/>
  <c r="P343" i="2"/>
  <c r="P345" i="2"/>
  <c r="P347" i="2"/>
  <c r="P349" i="2"/>
  <c r="P351" i="2"/>
  <c r="P353" i="2"/>
  <c r="P355" i="2"/>
  <c r="P357" i="2"/>
  <c r="P359" i="2"/>
  <c r="P361" i="2"/>
  <c r="P363" i="2"/>
  <c r="P365" i="2"/>
  <c r="P367" i="2"/>
  <c r="P368" i="2"/>
  <c r="P370" i="2"/>
  <c r="P372" i="2"/>
  <c r="P374" i="2"/>
  <c r="P376" i="2"/>
  <c r="P378" i="2"/>
  <c r="P380" i="2"/>
  <c r="P340" i="2"/>
  <c r="P342" i="2"/>
  <c r="P344" i="2"/>
  <c r="P346" i="2"/>
  <c r="P348" i="2"/>
  <c r="P350" i="2"/>
  <c r="P352" i="2"/>
  <c r="P354" i="2"/>
  <c r="P356" i="2"/>
  <c r="P358" i="2"/>
  <c r="P360" i="2"/>
  <c r="P362" i="2"/>
  <c r="P366" i="2"/>
  <c r="P382" i="2"/>
  <c r="P384" i="2"/>
  <c r="P386" i="2"/>
  <c r="P388" i="2"/>
  <c r="P390" i="2"/>
  <c r="P392" i="2"/>
  <c r="P394" i="2"/>
  <c r="P397" i="2"/>
  <c r="P399" i="2"/>
  <c r="P401" i="2"/>
  <c r="P403" i="2"/>
  <c r="P405" i="2"/>
  <c r="P407" i="2"/>
  <c r="P409" i="2"/>
  <c r="P412" i="2"/>
  <c r="P414" i="2"/>
  <c r="P416" i="2"/>
  <c r="P418" i="2"/>
  <c r="P420" i="2"/>
  <c r="P422" i="2"/>
  <c r="P424" i="2"/>
  <c r="P426" i="2"/>
  <c r="P428" i="2"/>
  <c r="P369" i="2"/>
  <c r="P371" i="2"/>
  <c r="P373" i="2"/>
  <c r="P375" i="2"/>
  <c r="P377" i="2"/>
  <c r="P379" i="2"/>
  <c r="P396" i="2"/>
  <c r="P411" i="2"/>
  <c r="P435" i="2"/>
  <c r="P437" i="2"/>
  <c r="P440" i="2"/>
  <c r="P442" i="2"/>
  <c r="P444" i="2"/>
  <c r="P446" i="2"/>
  <c r="P448" i="2"/>
  <c r="P452" i="2"/>
  <c r="P381" i="2"/>
  <c r="P383" i="2"/>
  <c r="P385" i="2"/>
  <c r="P387" i="2"/>
  <c r="P389" i="2"/>
  <c r="P391" i="2"/>
  <c r="P393" i="2"/>
  <c r="P398" i="2"/>
  <c r="P400" i="2"/>
  <c r="P402" i="2"/>
  <c r="P404" i="2"/>
  <c r="P406" i="2"/>
  <c r="P408" i="2"/>
  <c r="P413" i="2"/>
  <c r="P415" i="2"/>
  <c r="P417" i="2"/>
  <c r="P419" i="2"/>
  <c r="P421" i="2"/>
  <c r="P423" i="2"/>
  <c r="P425" i="2"/>
  <c r="P427" i="2"/>
  <c r="P430" i="2"/>
  <c r="P432" i="2"/>
  <c r="P434" i="2"/>
  <c r="P466" i="2"/>
  <c r="P468" i="2"/>
  <c r="P470" i="2"/>
  <c r="P429" i="2"/>
  <c r="P433" i="2"/>
  <c r="P436" i="2"/>
  <c r="P438" i="2"/>
  <c r="P441" i="2"/>
  <c r="P443" i="2"/>
  <c r="P445" i="2"/>
  <c r="P447" i="2"/>
  <c r="P449" i="2"/>
  <c r="P451" i="2"/>
  <c r="P453" i="2"/>
  <c r="P455" i="2"/>
  <c r="P457" i="2"/>
  <c r="P459" i="2"/>
  <c r="P461" i="2"/>
  <c r="P463" i="2"/>
  <c r="P454" i="2"/>
  <c r="P456" i="2"/>
  <c r="P458" i="2"/>
  <c r="P460" i="2"/>
  <c r="P462" i="2"/>
  <c r="P464" i="2"/>
  <c r="P465" i="2"/>
  <c r="P467" i="2"/>
  <c r="P469" i="2"/>
  <c r="P471" i="2"/>
  <c r="AE224" i="2" l="1"/>
  <c r="Q471" i="2"/>
  <c r="R471" i="2" s="1"/>
  <c r="S471" i="2" s="1"/>
  <c r="Q467" i="2"/>
  <c r="R467" i="2" s="1"/>
  <c r="S467" i="2" s="1"/>
  <c r="Q464" i="2"/>
  <c r="R464" i="2" s="1"/>
  <c r="S464" i="2" s="1"/>
  <c r="Q460" i="2"/>
  <c r="R460" i="2" s="1"/>
  <c r="S460" i="2" s="1"/>
  <c r="Q456" i="2"/>
  <c r="R456" i="2" s="1"/>
  <c r="S456" i="2" s="1"/>
  <c r="Q463" i="2"/>
  <c r="R463" i="2" s="1"/>
  <c r="S463" i="2" s="1"/>
  <c r="Q459" i="2"/>
  <c r="R459" i="2" s="1"/>
  <c r="S459" i="2" s="1"/>
  <c r="Q455" i="2"/>
  <c r="R455" i="2" s="1"/>
  <c r="S455" i="2" s="1"/>
  <c r="Q451" i="2"/>
  <c r="P450" i="2"/>
  <c r="Q449" i="2"/>
  <c r="R449" i="2" s="1"/>
  <c r="S449" i="2" s="1"/>
  <c r="Q445" i="2"/>
  <c r="R445" i="2" s="1"/>
  <c r="S445" i="2" s="1"/>
  <c r="Q441" i="2"/>
  <c r="R441" i="2" s="1"/>
  <c r="S441" i="2" s="1"/>
  <c r="Q436" i="2"/>
  <c r="R436" i="2" s="1"/>
  <c r="S436" i="2" s="1"/>
  <c r="Q429" i="2"/>
  <c r="R429" i="2" s="1"/>
  <c r="S429" i="2" s="1"/>
  <c r="Q468" i="2"/>
  <c r="R468" i="2" s="1"/>
  <c r="S468" i="2" s="1"/>
  <c r="Q434" i="2"/>
  <c r="R434" i="2" s="1"/>
  <c r="S434" i="2" s="1"/>
  <c r="Q430" i="2"/>
  <c r="R430" i="2" s="1"/>
  <c r="S430" i="2" s="1"/>
  <c r="Q425" i="2"/>
  <c r="R425" i="2" s="1"/>
  <c r="S425" i="2" s="1"/>
  <c r="Q421" i="2"/>
  <c r="R421" i="2" s="1"/>
  <c r="S421" i="2" s="1"/>
  <c r="Q417" i="2"/>
  <c r="R417" i="2" s="1"/>
  <c r="S417" i="2" s="1"/>
  <c r="Q413" i="2"/>
  <c r="R413" i="2" s="1"/>
  <c r="S413" i="2" s="1"/>
  <c r="Q406" i="2"/>
  <c r="R406" i="2" s="1"/>
  <c r="S406" i="2" s="1"/>
  <c r="Q402" i="2"/>
  <c r="R402" i="2" s="1"/>
  <c r="S402" i="2" s="1"/>
  <c r="Q398" i="2"/>
  <c r="R398" i="2" s="1"/>
  <c r="S398" i="2" s="1"/>
  <c r="Q391" i="2"/>
  <c r="R391" i="2" s="1"/>
  <c r="S391" i="2" s="1"/>
  <c r="Q387" i="2"/>
  <c r="R387" i="2" s="1"/>
  <c r="S387" i="2" s="1"/>
  <c r="Q383" i="2"/>
  <c r="R383" i="2" s="1"/>
  <c r="S383" i="2" s="1"/>
  <c r="Q452" i="2"/>
  <c r="R452" i="2" s="1"/>
  <c r="S452" i="2" s="1"/>
  <c r="Q446" i="2"/>
  <c r="R446" i="2" s="1"/>
  <c r="S446" i="2" s="1"/>
  <c r="Q442" i="2"/>
  <c r="R442" i="2" s="1"/>
  <c r="S442" i="2" s="1"/>
  <c r="Q437" i="2"/>
  <c r="R437" i="2" s="1"/>
  <c r="S437" i="2" s="1"/>
  <c r="P410" i="2"/>
  <c r="Q411" i="2"/>
  <c r="Q379" i="2"/>
  <c r="R379" i="2" s="1"/>
  <c r="S379" i="2" s="1"/>
  <c r="Q375" i="2"/>
  <c r="R375" i="2" s="1"/>
  <c r="S375" i="2" s="1"/>
  <c r="Q371" i="2"/>
  <c r="R371" i="2" s="1"/>
  <c r="S371" i="2" s="1"/>
  <c r="Q428" i="2"/>
  <c r="R428" i="2" s="1"/>
  <c r="S428" i="2" s="1"/>
  <c r="Q424" i="2"/>
  <c r="R424" i="2" s="1"/>
  <c r="S424" i="2" s="1"/>
  <c r="Q420" i="2"/>
  <c r="R420" i="2" s="1"/>
  <c r="S420" i="2" s="1"/>
  <c r="Q416" i="2"/>
  <c r="R416" i="2" s="1"/>
  <c r="S416" i="2" s="1"/>
  <c r="Q412" i="2"/>
  <c r="R412" i="2" s="1"/>
  <c r="S412" i="2" s="1"/>
  <c r="Q407" i="2"/>
  <c r="R407" i="2" s="1"/>
  <c r="S407" i="2" s="1"/>
  <c r="Q403" i="2"/>
  <c r="R403" i="2" s="1"/>
  <c r="S403" i="2" s="1"/>
  <c r="Q399" i="2"/>
  <c r="R399" i="2" s="1"/>
  <c r="S399" i="2" s="1"/>
  <c r="Q394" i="2"/>
  <c r="R394" i="2" s="1"/>
  <c r="S394" i="2" s="1"/>
  <c r="Q390" i="2"/>
  <c r="R390" i="2" s="1"/>
  <c r="S390" i="2" s="1"/>
  <c r="Q386" i="2"/>
  <c r="R386" i="2" s="1"/>
  <c r="S386" i="2" s="1"/>
  <c r="Q382" i="2"/>
  <c r="R382" i="2" s="1"/>
  <c r="S382" i="2" s="1"/>
  <c r="Q362" i="2"/>
  <c r="R362" i="2" s="1"/>
  <c r="S362" i="2" s="1"/>
  <c r="Q358" i="2"/>
  <c r="R358" i="2" s="1"/>
  <c r="S358" i="2" s="1"/>
  <c r="Q354" i="2"/>
  <c r="R354" i="2" s="1"/>
  <c r="S354" i="2" s="1"/>
  <c r="Q350" i="2"/>
  <c r="R350" i="2" s="1"/>
  <c r="S350" i="2" s="1"/>
  <c r="Q346" i="2"/>
  <c r="R346" i="2" s="1"/>
  <c r="S346" i="2" s="1"/>
  <c r="Q342" i="2"/>
  <c r="R342" i="2" s="1"/>
  <c r="S342" i="2" s="1"/>
  <c r="Q380" i="2"/>
  <c r="R380" i="2" s="1"/>
  <c r="S380" i="2" s="1"/>
  <c r="Q376" i="2"/>
  <c r="R376" i="2" s="1"/>
  <c r="S376" i="2" s="1"/>
  <c r="Q372" i="2"/>
  <c r="R372" i="2" s="1"/>
  <c r="S372" i="2" s="1"/>
  <c r="Q368" i="2"/>
  <c r="R368" i="2" s="1"/>
  <c r="S368" i="2" s="1"/>
  <c r="Q365" i="2"/>
  <c r="P364" i="2"/>
  <c r="Q363" i="2"/>
  <c r="R363" i="2" s="1"/>
  <c r="S363" i="2" s="1"/>
  <c r="Q359" i="2"/>
  <c r="R359" i="2" s="1"/>
  <c r="S359" i="2" s="1"/>
  <c r="Q355" i="2"/>
  <c r="R355" i="2" s="1"/>
  <c r="S355" i="2" s="1"/>
  <c r="Q351" i="2"/>
  <c r="R351" i="2" s="1"/>
  <c r="S351" i="2" s="1"/>
  <c r="Q347" i="2"/>
  <c r="R347" i="2" s="1"/>
  <c r="S347" i="2" s="1"/>
  <c r="Q343" i="2"/>
  <c r="R343" i="2" s="1"/>
  <c r="S343" i="2" s="1"/>
  <c r="Q339" i="2"/>
  <c r="R339" i="2" s="1"/>
  <c r="S339" i="2" s="1"/>
  <c r="Q336" i="2"/>
  <c r="R336" i="2" s="1"/>
  <c r="S336" i="2" s="1"/>
  <c r="Q332" i="2"/>
  <c r="R332" i="2" s="1"/>
  <c r="S332" i="2" s="1"/>
  <c r="Q327" i="2"/>
  <c r="R327" i="2" s="1"/>
  <c r="S327" i="2" s="1"/>
  <c r="Q323" i="2"/>
  <c r="R323" i="2" s="1"/>
  <c r="S323" i="2" s="1"/>
  <c r="Q319" i="2"/>
  <c r="R319" i="2" s="1"/>
  <c r="S319" i="2" s="1"/>
  <c r="Q328" i="2"/>
  <c r="R328" i="2" s="1"/>
  <c r="S328" i="2" s="1"/>
  <c r="Q324" i="2"/>
  <c r="R324" i="2" s="1"/>
  <c r="S324" i="2" s="1"/>
  <c r="Q320" i="2"/>
  <c r="R320" i="2" s="1"/>
  <c r="S320" i="2" s="1"/>
  <c r="Q316" i="2"/>
  <c r="P315" i="2"/>
  <c r="Q312" i="2"/>
  <c r="R312" i="2" s="1"/>
  <c r="S312" i="2" s="1"/>
  <c r="Q308" i="2"/>
  <c r="R308" i="2" s="1"/>
  <c r="S308" i="2" s="1"/>
  <c r="Q333" i="2"/>
  <c r="R333" i="2" s="1"/>
  <c r="S333" i="2" s="1"/>
  <c r="Q313" i="2"/>
  <c r="R313" i="2" s="1"/>
  <c r="S313" i="2" s="1"/>
  <c r="Q309" i="2"/>
  <c r="R309" i="2" s="1"/>
  <c r="S309" i="2" s="1"/>
  <c r="Q306" i="2"/>
  <c r="P305" i="2"/>
  <c r="Q300" i="2"/>
  <c r="R300" i="2" s="1"/>
  <c r="S300" i="2" s="1"/>
  <c r="Q296" i="2"/>
  <c r="R296" i="2" s="1"/>
  <c r="S296" i="2" s="1"/>
  <c r="Q292" i="2"/>
  <c r="R292" i="2" s="1"/>
  <c r="S292" i="2" s="1"/>
  <c r="Q288" i="2"/>
  <c r="R288" i="2" s="1"/>
  <c r="S288" i="2" s="1"/>
  <c r="Q284" i="2"/>
  <c r="R284" i="2" s="1"/>
  <c r="S284" i="2" s="1"/>
  <c r="Q280" i="2"/>
  <c r="R280" i="2" s="1"/>
  <c r="S280" i="2" s="1"/>
  <c r="Q276" i="2"/>
  <c r="R276" i="2" s="1"/>
  <c r="S276" i="2" s="1"/>
  <c r="Q273" i="2"/>
  <c r="P272" i="2"/>
  <c r="Q268" i="2"/>
  <c r="R268" i="2" s="1"/>
  <c r="S268" i="2" s="1"/>
  <c r="Q265" i="2"/>
  <c r="R265" i="2" s="1"/>
  <c r="S265" i="2" s="1"/>
  <c r="Q261" i="2"/>
  <c r="R261" i="2" s="1"/>
  <c r="S261" i="2" s="1"/>
  <c r="Q256" i="2"/>
  <c r="R256" i="2" s="1"/>
  <c r="S256" i="2" s="1"/>
  <c r="Q304" i="2"/>
  <c r="R304" i="2" s="1"/>
  <c r="S304" i="2" s="1"/>
  <c r="Q301" i="2"/>
  <c r="R301" i="2" s="1"/>
  <c r="S301" i="2" s="1"/>
  <c r="Q297" i="2"/>
  <c r="R297" i="2" s="1"/>
  <c r="S297" i="2" s="1"/>
  <c r="Q293" i="2"/>
  <c r="R293" i="2" s="1"/>
  <c r="S293" i="2" s="1"/>
  <c r="Q289" i="2"/>
  <c r="R289" i="2" s="1"/>
  <c r="S289" i="2" s="1"/>
  <c r="Q285" i="2"/>
  <c r="R285" i="2" s="1"/>
  <c r="S285" i="2" s="1"/>
  <c r="Q281" i="2"/>
  <c r="R281" i="2" s="1"/>
  <c r="S281" i="2" s="1"/>
  <c r="Q277" i="2"/>
  <c r="R277" i="2" s="1"/>
  <c r="S277" i="2" s="1"/>
  <c r="Q271" i="2"/>
  <c r="R271" i="2" s="1"/>
  <c r="S271" i="2" s="1"/>
  <c r="Q267" i="2"/>
  <c r="R267" i="2" s="1"/>
  <c r="S267" i="2" s="1"/>
  <c r="Q262" i="2"/>
  <c r="R262" i="2" s="1"/>
  <c r="S262" i="2" s="1"/>
  <c r="Q259" i="2"/>
  <c r="R259" i="2" s="1"/>
  <c r="S259" i="2" s="1"/>
  <c r="Q255" i="2"/>
  <c r="R255" i="2" s="1"/>
  <c r="S255" i="2" s="1"/>
  <c r="Q253" i="2"/>
  <c r="R253" i="2" s="1"/>
  <c r="S253" i="2" s="1"/>
  <c r="Q246" i="2"/>
  <c r="R246" i="2" s="1"/>
  <c r="S246" i="2" s="1"/>
  <c r="Q244" i="2"/>
  <c r="R244" i="2" s="1"/>
  <c r="S244" i="2" s="1"/>
  <c r="Q242" i="2"/>
  <c r="R242" i="2" s="1"/>
  <c r="S242" i="2" s="1"/>
  <c r="Q240" i="2"/>
  <c r="R240" i="2" s="1"/>
  <c r="S240" i="2" s="1"/>
  <c r="Q238" i="2"/>
  <c r="R238" i="2" s="1"/>
  <c r="S238" i="2" s="1"/>
  <c r="Q233" i="2"/>
  <c r="R233" i="2" s="1"/>
  <c r="S233" i="2" s="1"/>
  <c r="Q231" i="2"/>
  <c r="R231" i="2" s="1"/>
  <c r="S231" i="2" s="1"/>
  <c r="Q229" i="2"/>
  <c r="R229" i="2" s="1"/>
  <c r="S229" i="2" s="1"/>
  <c r="Q227" i="2"/>
  <c r="R227" i="2" s="1"/>
  <c r="S227" i="2" s="1"/>
  <c r="Q225" i="2"/>
  <c r="R225" i="2" s="1"/>
  <c r="S225" i="2" s="1"/>
  <c r="Q191" i="2"/>
  <c r="R191" i="2" s="1"/>
  <c r="S191" i="2" s="1"/>
  <c r="Q189" i="2"/>
  <c r="R189" i="2" s="1"/>
  <c r="S189" i="2" s="1"/>
  <c r="Q186" i="2"/>
  <c r="P185" i="2"/>
  <c r="Q182" i="2"/>
  <c r="P181" i="2"/>
  <c r="Q179" i="2"/>
  <c r="R179" i="2" s="1"/>
  <c r="S179" i="2" s="1"/>
  <c r="Q177" i="2"/>
  <c r="R177" i="2" s="1"/>
  <c r="S177" i="2" s="1"/>
  <c r="Q175" i="2"/>
  <c r="R175" i="2" s="1"/>
  <c r="S175" i="2" s="1"/>
  <c r="Q173" i="2"/>
  <c r="R173" i="2" s="1"/>
  <c r="S173" i="2" s="1"/>
  <c r="Q171" i="2"/>
  <c r="R171" i="2" s="1"/>
  <c r="S171" i="2" s="1"/>
  <c r="Q169" i="2"/>
  <c r="R169" i="2" s="1"/>
  <c r="S169" i="2" s="1"/>
  <c r="Q167" i="2"/>
  <c r="R167" i="2" s="1"/>
  <c r="S167" i="2" s="1"/>
  <c r="Q165" i="2"/>
  <c r="R165" i="2" s="1"/>
  <c r="S165" i="2" s="1"/>
  <c r="Q163" i="2"/>
  <c r="R163" i="2" s="1"/>
  <c r="S163" i="2" s="1"/>
  <c r="Q161" i="2"/>
  <c r="R161" i="2" s="1"/>
  <c r="S161" i="2" s="1"/>
  <c r="Q252" i="2"/>
  <c r="R252" i="2" s="1"/>
  <c r="S252" i="2" s="1"/>
  <c r="Q248" i="2"/>
  <c r="R248" i="2" s="1"/>
  <c r="S248" i="2" s="1"/>
  <c r="Q234" i="2"/>
  <c r="R234" i="2" s="1"/>
  <c r="S234" i="2" s="1"/>
  <c r="Q221" i="2"/>
  <c r="R221" i="2" s="1"/>
  <c r="S221" i="2" s="1"/>
  <c r="Q217" i="2"/>
  <c r="R217" i="2" s="1"/>
  <c r="S217" i="2" s="1"/>
  <c r="Q213" i="2"/>
  <c r="R213" i="2" s="1"/>
  <c r="S213" i="2" s="1"/>
  <c r="Q209" i="2"/>
  <c r="R209" i="2" s="1"/>
  <c r="S209" i="2" s="1"/>
  <c r="Q205" i="2"/>
  <c r="R205" i="2" s="1"/>
  <c r="S205" i="2" s="1"/>
  <c r="Q201" i="2"/>
  <c r="R201" i="2" s="1"/>
  <c r="S201" i="2" s="1"/>
  <c r="Q197" i="2"/>
  <c r="R197" i="2" s="1"/>
  <c r="S197" i="2" s="1"/>
  <c r="Q158" i="2"/>
  <c r="R158" i="2" s="1"/>
  <c r="S158" i="2" s="1"/>
  <c r="Q154" i="2"/>
  <c r="R154" i="2" s="1"/>
  <c r="S154" i="2" s="1"/>
  <c r="Q150" i="2"/>
  <c r="R150" i="2" s="1"/>
  <c r="S150" i="2" s="1"/>
  <c r="Q144" i="2"/>
  <c r="R144" i="2" s="1"/>
  <c r="S144" i="2" s="1"/>
  <c r="Q140" i="2"/>
  <c r="R140" i="2" s="1"/>
  <c r="S140" i="2" s="1"/>
  <c r="Q136" i="2"/>
  <c r="R136" i="2" s="1"/>
  <c r="S136" i="2" s="1"/>
  <c r="Q249" i="2"/>
  <c r="R249" i="2" s="1"/>
  <c r="S249" i="2" s="1"/>
  <c r="Q235" i="2"/>
  <c r="R235" i="2" s="1"/>
  <c r="S235" i="2" s="1"/>
  <c r="Q220" i="2"/>
  <c r="R220" i="2" s="1"/>
  <c r="S220" i="2" s="1"/>
  <c r="Q216" i="2"/>
  <c r="R216" i="2" s="1"/>
  <c r="S216" i="2" s="1"/>
  <c r="Q212" i="2"/>
  <c r="R212" i="2" s="1"/>
  <c r="S212" i="2" s="1"/>
  <c r="Q208" i="2"/>
  <c r="R208" i="2" s="1"/>
  <c r="S208" i="2" s="1"/>
  <c r="Q204" i="2"/>
  <c r="R204" i="2" s="1"/>
  <c r="S204" i="2" s="1"/>
  <c r="Q200" i="2"/>
  <c r="R200" i="2" s="1"/>
  <c r="S200" i="2" s="1"/>
  <c r="Q196" i="2"/>
  <c r="R196" i="2" s="1"/>
  <c r="S196" i="2" s="1"/>
  <c r="Q193" i="2"/>
  <c r="R193" i="2" s="1"/>
  <c r="S193" i="2" s="1"/>
  <c r="Q178" i="2"/>
  <c r="R178" i="2" s="1"/>
  <c r="S178" i="2" s="1"/>
  <c r="Q155" i="2"/>
  <c r="R155" i="2" s="1"/>
  <c r="S155" i="2" s="1"/>
  <c r="Q151" i="2"/>
  <c r="R151" i="2" s="1"/>
  <c r="S151" i="2" s="1"/>
  <c r="Q145" i="2"/>
  <c r="R145" i="2" s="1"/>
  <c r="S145" i="2" s="1"/>
  <c r="Q141" i="2"/>
  <c r="R141" i="2" s="1"/>
  <c r="S141" i="2" s="1"/>
  <c r="Q139" i="2"/>
  <c r="R139" i="2" s="1"/>
  <c r="S139" i="2" s="1"/>
  <c r="Q132" i="2"/>
  <c r="R132" i="2" s="1"/>
  <c r="S132" i="2" s="1"/>
  <c r="Q128" i="2"/>
  <c r="R128" i="2" s="1"/>
  <c r="S128" i="2" s="1"/>
  <c r="Q124" i="2"/>
  <c r="R124" i="2" s="1"/>
  <c r="S124" i="2" s="1"/>
  <c r="Q120" i="2"/>
  <c r="R120" i="2" s="1"/>
  <c r="S120" i="2" s="1"/>
  <c r="Q114" i="2"/>
  <c r="R114" i="2" s="1"/>
  <c r="S114" i="2" s="1"/>
  <c r="Q110" i="2"/>
  <c r="R110" i="2" s="1"/>
  <c r="S110" i="2" s="1"/>
  <c r="Q107" i="2"/>
  <c r="R107" i="2" s="1"/>
  <c r="S107" i="2" s="1"/>
  <c r="Q103" i="2"/>
  <c r="R103" i="2" s="1"/>
  <c r="S103" i="2" s="1"/>
  <c r="Q100" i="2"/>
  <c r="P99" i="2"/>
  <c r="Q93" i="2"/>
  <c r="R93" i="2" s="1"/>
  <c r="S93" i="2" s="1"/>
  <c r="Q89" i="2"/>
  <c r="R89" i="2" s="1"/>
  <c r="S89" i="2" s="1"/>
  <c r="Q85" i="2"/>
  <c r="R85" i="2" s="1"/>
  <c r="S85" i="2" s="1"/>
  <c r="Q81" i="2"/>
  <c r="R81" i="2" s="1"/>
  <c r="S81" i="2" s="1"/>
  <c r="Q77" i="2"/>
  <c r="R77" i="2" s="1"/>
  <c r="S77" i="2" s="1"/>
  <c r="Q71" i="2"/>
  <c r="R71" i="2" s="1"/>
  <c r="S71" i="2" s="1"/>
  <c r="Q67" i="2"/>
  <c r="R67" i="2" s="1"/>
  <c r="S67" i="2" s="1"/>
  <c r="Q63" i="2"/>
  <c r="R63" i="2" s="1"/>
  <c r="S63" i="2" s="1"/>
  <c r="Q58" i="2"/>
  <c r="R58" i="2" s="1"/>
  <c r="S58" i="2" s="1"/>
  <c r="Q55" i="2"/>
  <c r="P54" i="2"/>
  <c r="Q50" i="2"/>
  <c r="R50" i="2" s="1"/>
  <c r="S50" i="2" s="1"/>
  <c r="Q44" i="2"/>
  <c r="R44" i="2" s="1"/>
  <c r="S44" i="2" s="1"/>
  <c r="Q40" i="2"/>
  <c r="R40" i="2" s="1"/>
  <c r="S40" i="2" s="1"/>
  <c r="Q36" i="2"/>
  <c r="R36" i="2" s="1"/>
  <c r="S36" i="2" s="1"/>
  <c r="Q32" i="2"/>
  <c r="R32" i="2" s="1"/>
  <c r="S32" i="2" s="1"/>
  <c r="Q28" i="2"/>
  <c r="R28" i="2" s="1"/>
  <c r="S28" i="2" s="1"/>
  <c r="Q24" i="2"/>
  <c r="R24" i="2" s="1"/>
  <c r="S24" i="2" s="1"/>
  <c r="T439" i="2"/>
  <c r="U439" i="2" s="1"/>
  <c r="V439" i="2" s="1"/>
  <c r="W439" i="2" s="1"/>
  <c r="X439" i="2" s="1"/>
  <c r="Y439" i="2" s="1"/>
  <c r="Z439" i="2" s="1"/>
  <c r="AA439" i="2" s="1"/>
  <c r="AB439" i="2" s="1"/>
  <c r="AC439" i="2" s="1"/>
  <c r="AD439" i="2" s="1"/>
  <c r="Q17" i="2"/>
  <c r="R17" i="2" s="1"/>
  <c r="S17" i="2" s="1"/>
  <c r="Q133" i="2"/>
  <c r="R133" i="2" s="1"/>
  <c r="S133" i="2" s="1"/>
  <c r="Q129" i="2"/>
  <c r="R129" i="2" s="1"/>
  <c r="S129" i="2" s="1"/>
  <c r="Q125" i="2"/>
  <c r="R125" i="2" s="1"/>
  <c r="S125" i="2" s="1"/>
  <c r="Q121" i="2"/>
  <c r="R121" i="2" s="1"/>
  <c r="S121" i="2" s="1"/>
  <c r="Q117" i="2"/>
  <c r="R117" i="2" s="1"/>
  <c r="S117" i="2" s="1"/>
  <c r="Q113" i="2"/>
  <c r="R113" i="2" s="1"/>
  <c r="S113" i="2" s="1"/>
  <c r="Q108" i="2"/>
  <c r="R108" i="2" s="1"/>
  <c r="S108" i="2" s="1"/>
  <c r="Q104" i="2"/>
  <c r="R104" i="2" s="1"/>
  <c r="S104" i="2" s="1"/>
  <c r="Q98" i="2"/>
  <c r="R98" i="2" s="1"/>
  <c r="Q94" i="2"/>
  <c r="R94" i="2" s="1"/>
  <c r="S94" i="2" s="1"/>
  <c r="Q90" i="2"/>
  <c r="R90" i="2" s="1"/>
  <c r="S90" i="2" s="1"/>
  <c r="Q86" i="2"/>
  <c r="R86" i="2" s="1"/>
  <c r="S86" i="2" s="1"/>
  <c r="Q82" i="2"/>
  <c r="R82" i="2" s="1"/>
  <c r="S82" i="2" s="1"/>
  <c r="Q78" i="2"/>
  <c r="R78" i="2" s="1"/>
  <c r="S78" i="2" s="1"/>
  <c r="Q74" i="2"/>
  <c r="R74" i="2" s="1"/>
  <c r="S74" i="2" s="1"/>
  <c r="Q70" i="2"/>
  <c r="R70" i="2" s="1"/>
  <c r="S70" i="2" s="1"/>
  <c r="Q66" i="2"/>
  <c r="R66" i="2" s="1"/>
  <c r="S66" i="2" s="1"/>
  <c r="Q62" i="2"/>
  <c r="R62" i="2" s="1"/>
  <c r="S62" i="2" s="1"/>
  <c r="Q59" i="2"/>
  <c r="R59" i="2" s="1"/>
  <c r="S59" i="2" s="1"/>
  <c r="Q53" i="2"/>
  <c r="R53" i="2" s="1"/>
  <c r="S53" i="2" s="1"/>
  <c r="Q49" i="2"/>
  <c r="R49" i="2" s="1"/>
  <c r="S49" i="2" s="1"/>
  <c r="Q46" i="2"/>
  <c r="P45" i="2"/>
  <c r="Q41" i="2"/>
  <c r="R41" i="2" s="1"/>
  <c r="S41" i="2" s="1"/>
  <c r="Q37" i="2"/>
  <c r="R37" i="2" s="1"/>
  <c r="S37" i="2" s="1"/>
  <c r="Q33" i="2"/>
  <c r="R33" i="2" s="1"/>
  <c r="S33" i="2" s="1"/>
  <c r="Q29" i="2"/>
  <c r="R29" i="2" s="1"/>
  <c r="S29" i="2" s="1"/>
  <c r="Q25" i="2"/>
  <c r="R25" i="2" s="1"/>
  <c r="S25" i="2" s="1"/>
  <c r="Q22" i="2"/>
  <c r="R22" i="2" s="1"/>
  <c r="S22" i="2" s="1"/>
  <c r="Q20" i="2"/>
  <c r="R20" i="2" s="1"/>
  <c r="S20" i="2" s="1"/>
  <c r="Q18" i="2"/>
  <c r="R18" i="2" s="1"/>
  <c r="S18" i="2" s="1"/>
  <c r="Q15" i="2"/>
  <c r="P14" i="2"/>
  <c r="Q469" i="2"/>
  <c r="R469" i="2" s="1"/>
  <c r="S469" i="2" s="1"/>
  <c r="Q465" i="2"/>
  <c r="R465" i="2" s="1"/>
  <c r="S465" i="2" s="1"/>
  <c r="Q462" i="2"/>
  <c r="R462" i="2" s="1"/>
  <c r="S462" i="2" s="1"/>
  <c r="Q458" i="2"/>
  <c r="R458" i="2" s="1"/>
  <c r="S458" i="2" s="1"/>
  <c r="Q454" i="2"/>
  <c r="R454" i="2" s="1"/>
  <c r="S454" i="2" s="1"/>
  <c r="Q461" i="2"/>
  <c r="R461" i="2" s="1"/>
  <c r="S461" i="2" s="1"/>
  <c r="Q457" i="2"/>
  <c r="R457" i="2" s="1"/>
  <c r="S457" i="2" s="1"/>
  <c r="Q453" i="2"/>
  <c r="R453" i="2" s="1"/>
  <c r="S453" i="2" s="1"/>
  <c r="Q447" i="2"/>
  <c r="R447" i="2" s="1"/>
  <c r="S447" i="2" s="1"/>
  <c r="Q443" i="2"/>
  <c r="R443" i="2" s="1"/>
  <c r="S443" i="2" s="1"/>
  <c r="Q438" i="2"/>
  <c r="R438" i="2" s="1"/>
  <c r="S438" i="2" s="1"/>
  <c r="Q433" i="2"/>
  <c r="R433" i="2" s="1"/>
  <c r="S433" i="2" s="1"/>
  <c r="Q470" i="2"/>
  <c r="R470" i="2" s="1"/>
  <c r="S470" i="2" s="1"/>
  <c r="Q466" i="2"/>
  <c r="R466" i="2" s="1"/>
  <c r="S466" i="2" s="1"/>
  <c r="Q432" i="2"/>
  <c r="P431" i="2"/>
  <c r="Q427" i="2"/>
  <c r="R427" i="2" s="1"/>
  <c r="S427" i="2" s="1"/>
  <c r="Q423" i="2"/>
  <c r="R423" i="2" s="1"/>
  <c r="S423" i="2" s="1"/>
  <c r="Q419" i="2"/>
  <c r="R419" i="2" s="1"/>
  <c r="S419" i="2" s="1"/>
  <c r="Q415" i="2"/>
  <c r="R415" i="2" s="1"/>
  <c r="S415" i="2" s="1"/>
  <c r="Q408" i="2"/>
  <c r="R408" i="2" s="1"/>
  <c r="S408" i="2" s="1"/>
  <c r="Q404" i="2"/>
  <c r="R404" i="2" s="1"/>
  <c r="S404" i="2" s="1"/>
  <c r="Q400" i="2"/>
  <c r="R400" i="2" s="1"/>
  <c r="S400" i="2" s="1"/>
  <c r="Q393" i="2"/>
  <c r="R393" i="2" s="1"/>
  <c r="S393" i="2" s="1"/>
  <c r="Q389" i="2"/>
  <c r="R389" i="2" s="1"/>
  <c r="S389" i="2" s="1"/>
  <c r="Q385" i="2"/>
  <c r="R385" i="2" s="1"/>
  <c r="S385" i="2" s="1"/>
  <c r="Q381" i="2"/>
  <c r="R381" i="2" s="1"/>
  <c r="S381" i="2" s="1"/>
  <c r="Q448" i="2"/>
  <c r="R448" i="2" s="1"/>
  <c r="S448" i="2" s="1"/>
  <c r="Q444" i="2"/>
  <c r="R444" i="2" s="1"/>
  <c r="S444" i="2" s="1"/>
  <c r="Q440" i="2"/>
  <c r="R440" i="2" s="1"/>
  <c r="S440" i="2" s="1"/>
  <c r="Q435" i="2"/>
  <c r="R435" i="2" s="1"/>
  <c r="S435" i="2" s="1"/>
  <c r="P395" i="2"/>
  <c r="Q396" i="2"/>
  <c r="Q377" i="2"/>
  <c r="R377" i="2" s="1"/>
  <c r="S377" i="2" s="1"/>
  <c r="Q373" i="2"/>
  <c r="R373" i="2" s="1"/>
  <c r="S373" i="2" s="1"/>
  <c r="Q369" i="2"/>
  <c r="R369" i="2" s="1"/>
  <c r="S369" i="2" s="1"/>
  <c r="Q426" i="2"/>
  <c r="R426" i="2" s="1"/>
  <c r="S426" i="2" s="1"/>
  <c r="Q422" i="2"/>
  <c r="R422" i="2" s="1"/>
  <c r="S422" i="2" s="1"/>
  <c r="Q418" i="2"/>
  <c r="R418" i="2" s="1"/>
  <c r="S418" i="2" s="1"/>
  <c r="Q414" i="2"/>
  <c r="R414" i="2" s="1"/>
  <c r="S414" i="2" s="1"/>
  <c r="Q409" i="2"/>
  <c r="R409" i="2" s="1"/>
  <c r="S409" i="2" s="1"/>
  <c r="Q405" i="2"/>
  <c r="R405" i="2" s="1"/>
  <c r="S405" i="2" s="1"/>
  <c r="Q401" i="2"/>
  <c r="R401" i="2" s="1"/>
  <c r="S401" i="2" s="1"/>
  <c r="Q397" i="2"/>
  <c r="R397" i="2" s="1"/>
  <c r="S397" i="2" s="1"/>
  <c r="Q392" i="2"/>
  <c r="R392" i="2" s="1"/>
  <c r="S392" i="2" s="1"/>
  <c r="Q388" i="2"/>
  <c r="R388" i="2" s="1"/>
  <c r="S388" i="2" s="1"/>
  <c r="Q384" i="2"/>
  <c r="R384" i="2" s="1"/>
  <c r="S384" i="2" s="1"/>
  <c r="Q366" i="2"/>
  <c r="R366" i="2" s="1"/>
  <c r="S366" i="2" s="1"/>
  <c r="Q360" i="2"/>
  <c r="R360" i="2" s="1"/>
  <c r="S360" i="2" s="1"/>
  <c r="Q356" i="2"/>
  <c r="R356" i="2" s="1"/>
  <c r="S356" i="2" s="1"/>
  <c r="Q352" i="2"/>
  <c r="R352" i="2" s="1"/>
  <c r="S352" i="2" s="1"/>
  <c r="Q348" i="2"/>
  <c r="R348" i="2" s="1"/>
  <c r="S348" i="2" s="1"/>
  <c r="Q344" i="2"/>
  <c r="R344" i="2" s="1"/>
  <c r="S344" i="2" s="1"/>
  <c r="Q340" i="2"/>
  <c r="R340" i="2" s="1"/>
  <c r="S340" i="2" s="1"/>
  <c r="Q378" i="2"/>
  <c r="R378" i="2" s="1"/>
  <c r="S378" i="2" s="1"/>
  <c r="Q374" i="2"/>
  <c r="R374" i="2" s="1"/>
  <c r="S374" i="2" s="1"/>
  <c r="Q370" i="2"/>
  <c r="R370" i="2" s="1"/>
  <c r="S370" i="2" s="1"/>
  <c r="Q367" i="2"/>
  <c r="R367" i="2" s="1"/>
  <c r="S367" i="2" s="1"/>
  <c r="Q361" i="2"/>
  <c r="R361" i="2" s="1"/>
  <c r="S361" i="2" s="1"/>
  <c r="Q357" i="2"/>
  <c r="R357" i="2" s="1"/>
  <c r="S357" i="2" s="1"/>
  <c r="Q353" i="2"/>
  <c r="R353" i="2" s="1"/>
  <c r="S353" i="2" s="1"/>
  <c r="Q349" i="2"/>
  <c r="R349" i="2" s="1"/>
  <c r="S349" i="2" s="1"/>
  <c r="Q345" i="2"/>
  <c r="R345" i="2" s="1"/>
  <c r="S345" i="2" s="1"/>
  <c r="Q341" i="2"/>
  <c r="R341" i="2" s="1"/>
  <c r="S341" i="2" s="1"/>
  <c r="P337" i="2"/>
  <c r="Q338" i="2"/>
  <c r="Q334" i="2"/>
  <c r="R334" i="2" s="1"/>
  <c r="S334" i="2" s="1"/>
  <c r="Q330" i="2"/>
  <c r="R330" i="2" s="1"/>
  <c r="S330" i="2" s="1"/>
  <c r="Q329" i="2"/>
  <c r="R329" i="2" s="1"/>
  <c r="S329" i="2" s="1"/>
  <c r="Q325" i="2"/>
  <c r="R325" i="2" s="1"/>
  <c r="S325" i="2" s="1"/>
  <c r="Q321" i="2"/>
  <c r="R321" i="2" s="1"/>
  <c r="S321" i="2" s="1"/>
  <c r="Q317" i="2"/>
  <c r="R317" i="2" s="1"/>
  <c r="S317" i="2" s="1"/>
  <c r="Q326" i="2"/>
  <c r="R326" i="2" s="1"/>
  <c r="S326" i="2" s="1"/>
  <c r="Q322" i="2"/>
  <c r="R322" i="2" s="1"/>
  <c r="S322" i="2" s="1"/>
  <c r="Q318" i="2"/>
  <c r="R318" i="2" s="1"/>
  <c r="S318" i="2" s="1"/>
  <c r="Q314" i="2"/>
  <c r="R314" i="2" s="1"/>
  <c r="S314" i="2" s="1"/>
  <c r="Q310" i="2"/>
  <c r="R310" i="2" s="1"/>
  <c r="S310" i="2" s="1"/>
  <c r="Q335" i="2"/>
  <c r="R335" i="2" s="1"/>
  <c r="S335" i="2" s="1"/>
  <c r="Q331" i="2"/>
  <c r="R331" i="2" s="1"/>
  <c r="S331" i="2" s="1"/>
  <c r="Q311" i="2"/>
  <c r="R311" i="2" s="1"/>
  <c r="S311" i="2" s="1"/>
  <c r="Q307" i="2"/>
  <c r="R307" i="2" s="1"/>
  <c r="S307" i="2" s="1"/>
  <c r="Q302" i="2"/>
  <c r="R302" i="2" s="1"/>
  <c r="S302" i="2" s="1"/>
  <c r="Q298" i="2"/>
  <c r="R298" i="2" s="1"/>
  <c r="S298" i="2" s="1"/>
  <c r="Q294" i="2"/>
  <c r="R294" i="2" s="1"/>
  <c r="S294" i="2" s="1"/>
  <c r="Q290" i="2"/>
  <c r="R290" i="2" s="1"/>
  <c r="S290" i="2" s="1"/>
  <c r="Q286" i="2"/>
  <c r="R286" i="2" s="1"/>
  <c r="S286" i="2" s="1"/>
  <c r="Q282" i="2"/>
  <c r="R282" i="2" s="1"/>
  <c r="S282" i="2" s="1"/>
  <c r="Q278" i="2"/>
  <c r="R278" i="2" s="1"/>
  <c r="S278" i="2" s="1"/>
  <c r="Q274" i="2"/>
  <c r="R274" i="2" s="1"/>
  <c r="S274" i="2" s="1"/>
  <c r="Q270" i="2"/>
  <c r="R270" i="2" s="1"/>
  <c r="S270" i="2" s="1"/>
  <c r="Q266" i="2"/>
  <c r="R266" i="2" s="1"/>
  <c r="S266" i="2" s="1"/>
  <c r="Q263" i="2"/>
  <c r="R263" i="2" s="1"/>
  <c r="S263" i="2" s="1"/>
  <c r="Q258" i="2"/>
  <c r="R258" i="2" s="1"/>
  <c r="S258" i="2" s="1"/>
  <c r="Q303" i="2"/>
  <c r="R303" i="2" s="1"/>
  <c r="S303" i="2" s="1"/>
  <c r="Q299" i="2"/>
  <c r="R299" i="2" s="1"/>
  <c r="S299" i="2" s="1"/>
  <c r="Q295" i="2"/>
  <c r="R295" i="2" s="1"/>
  <c r="S295" i="2" s="1"/>
  <c r="Q291" i="2"/>
  <c r="R291" i="2" s="1"/>
  <c r="S291" i="2" s="1"/>
  <c r="Q287" i="2"/>
  <c r="R287" i="2" s="1"/>
  <c r="S287" i="2" s="1"/>
  <c r="Q283" i="2"/>
  <c r="R283" i="2" s="1"/>
  <c r="S283" i="2" s="1"/>
  <c r="Q279" i="2"/>
  <c r="R279" i="2" s="1"/>
  <c r="S279" i="2" s="1"/>
  <c r="Q275" i="2"/>
  <c r="R275" i="2" s="1"/>
  <c r="S275" i="2" s="1"/>
  <c r="Q269" i="2"/>
  <c r="R269" i="2" s="1"/>
  <c r="S269" i="2" s="1"/>
  <c r="Q264" i="2"/>
  <c r="R264" i="2" s="1"/>
  <c r="S264" i="2" s="1"/>
  <c r="Q260" i="2"/>
  <c r="R260" i="2" s="1"/>
  <c r="S260" i="2" s="1"/>
  <c r="Q257" i="2"/>
  <c r="R257" i="2" s="1"/>
  <c r="S257" i="2" s="1"/>
  <c r="Q254" i="2"/>
  <c r="R254" i="2" s="1"/>
  <c r="S254" i="2" s="1"/>
  <c r="Q245" i="2"/>
  <c r="R245" i="2" s="1"/>
  <c r="S245" i="2" s="1"/>
  <c r="Q243" i="2"/>
  <c r="R243" i="2" s="1"/>
  <c r="S243" i="2" s="1"/>
  <c r="Q241" i="2"/>
  <c r="R241" i="2" s="1"/>
  <c r="S241" i="2" s="1"/>
  <c r="Q239" i="2"/>
  <c r="R239" i="2" s="1"/>
  <c r="S239" i="2" s="1"/>
  <c r="Q232" i="2"/>
  <c r="R232" i="2" s="1"/>
  <c r="S232" i="2" s="1"/>
  <c r="Q230" i="2"/>
  <c r="R230" i="2" s="1"/>
  <c r="S230" i="2" s="1"/>
  <c r="Q228" i="2"/>
  <c r="R228" i="2" s="1"/>
  <c r="S228" i="2" s="1"/>
  <c r="Q226" i="2"/>
  <c r="R226" i="2" s="1"/>
  <c r="S226" i="2" s="1"/>
  <c r="Q192" i="2"/>
  <c r="R192" i="2" s="1"/>
  <c r="S192" i="2" s="1"/>
  <c r="Q190" i="2"/>
  <c r="R190" i="2" s="1"/>
  <c r="S190" i="2" s="1"/>
  <c r="Q188" i="2"/>
  <c r="P187" i="2"/>
  <c r="Q184" i="2"/>
  <c r="R184" i="2" s="1"/>
  <c r="S184" i="2" s="1"/>
  <c r="Q180" i="2"/>
  <c r="R180" i="2" s="1"/>
  <c r="S180" i="2" s="1"/>
  <c r="Q176" i="2"/>
  <c r="R176" i="2" s="1"/>
  <c r="S176" i="2" s="1"/>
  <c r="Q174" i="2"/>
  <c r="R174" i="2" s="1"/>
  <c r="S174" i="2" s="1"/>
  <c r="Q172" i="2"/>
  <c r="R172" i="2" s="1"/>
  <c r="S172" i="2" s="1"/>
  <c r="Q170" i="2"/>
  <c r="R170" i="2" s="1"/>
  <c r="S170" i="2" s="1"/>
  <c r="Q168" i="2"/>
  <c r="R168" i="2" s="1"/>
  <c r="S168" i="2" s="1"/>
  <c r="Q166" i="2"/>
  <c r="R166" i="2" s="1"/>
  <c r="S166" i="2" s="1"/>
  <c r="Q164" i="2"/>
  <c r="R164" i="2" s="1"/>
  <c r="S164" i="2" s="1"/>
  <c r="Q162" i="2"/>
  <c r="R162" i="2" s="1"/>
  <c r="S162" i="2" s="1"/>
  <c r="Q160" i="2"/>
  <c r="R160" i="2" s="1"/>
  <c r="S160" i="2" s="1"/>
  <c r="Q250" i="2"/>
  <c r="R250" i="2" s="1"/>
  <c r="S250" i="2" s="1"/>
  <c r="Q237" i="2"/>
  <c r="P236" i="2"/>
  <c r="Q223" i="2"/>
  <c r="R223" i="2" s="1"/>
  <c r="S223" i="2" s="1"/>
  <c r="Q219" i="2"/>
  <c r="R219" i="2" s="1"/>
  <c r="S219" i="2" s="1"/>
  <c r="Q215" i="2"/>
  <c r="R215" i="2" s="1"/>
  <c r="S215" i="2" s="1"/>
  <c r="Q211" i="2"/>
  <c r="R211" i="2" s="1"/>
  <c r="S211" i="2" s="1"/>
  <c r="Q207" i="2"/>
  <c r="R207" i="2" s="1"/>
  <c r="S207" i="2" s="1"/>
  <c r="Q203" i="2"/>
  <c r="R203" i="2" s="1"/>
  <c r="S203" i="2" s="1"/>
  <c r="Q199" i="2"/>
  <c r="R199" i="2" s="1"/>
  <c r="S199" i="2" s="1"/>
  <c r="Q195" i="2"/>
  <c r="R195" i="2" s="1"/>
  <c r="S195" i="2" s="1"/>
  <c r="Q156" i="2"/>
  <c r="R156" i="2" s="1"/>
  <c r="S156" i="2" s="1"/>
  <c r="Q152" i="2"/>
  <c r="R152" i="2" s="1"/>
  <c r="S152" i="2" s="1"/>
  <c r="Q146" i="2"/>
  <c r="R146" i="2" s="1"/>
  <c r="S146" i="2" s="1"/>
  <c r="Q142" i="2"/>
  <c r="R142" i="2" s="1"/>
  <c r="S142" i="2" s="1"/>
  <c r="Q138" i="2"/>
  <c r="R138" i="2" s="1"/>
  <c r="S138" i="2" s="1"/>
  <c r="Q251" i="2"/>
  <c r="R251" i="2" s="1"/>
  <c r="S251" i="2" s="1"/>
  <c r="Q247" i="2"/>
  <c r="R247" i="2" s="1"/>
  <c r="S247" i="2" s="1"/>
  <c r="Q222" i="2"/>
  <c r="R222" i="2" s="1"/>
  <c r="S222" i="2" s="1"/>
  <c r="Q218" i="2"/>
  <c r="R218" i="2" s="1"/>
  <c r="S218" i="2" s="1"/>
  <c r="Q214" i="2"/>
  <c r="R214" i="2" s="1"/>
  <c r="S214" i="2" s="1"/>
  <c r="Q210" i="2"/>
  <c r="R210" i="2" s="1"/>
  <c r="S210" i="2" s="1"/>
  <c r="Q206" i="2"/>
  <c r="R206" i="2" s="1"/>
  <c r="S206" i="2" s="1"/>
  <c r="Q202" i="2"/>
  <c r="R202" i="2" s="1"/>
  <c r="S202" i="2" s="1"/>
  <c r="Q198" i="2"/>
  <c r="R198" i="2" s="1"/>
  <c r="S198" i="2" s="1"/>
  <c r="Q194" i="2"/>
  <c r="R194" i="2" s="1"/>
  <c r="S194" i="2" s="1"/>
  <c r="Q183" i="2"/>
  <c r="R183" i="2" s="1"/>
  <c r="S183" i="2" s="1"/>
  <c r="Q159" i="2"/>
  <c r="R159" i="2" s="1"/>
  <c r="S159" i="2" s="1"/>
  <c r="Q157" i="2"/>
  <c r="R157" i="2" s="1"/>
  <c r="S157" i="2" s="1"/>
  <c r="Q153" i="2"/>
  <c r="R153" i="2" s="1"/>
  <c r="S153" i="2" s="1"/>
  <c r="Q149" i="2"/>
  <c r="P148" i="2"/>
  <c r="Q147" i="2"/>
  <c r="R147" i="2" s="1"/>
  <c r="S147" i="2" s="1"/>
  <c r="Q143" i="2"/>
  <c r="R143" i="2" s="1"/>
  <c r="S143" i="2" s="1"/>
  <c r="Q137" i="2"/>
  <c r="R137" i="2" s="1"/>
  <c r="S137" i="2" s="1"/>
  <c r="Q134" i="2"/>
  <c r="R134" i="2" s="1"/>
  <c r="S134" i="2" s="1"/>
  <c r="Q130" i="2"/>
  <c r="R130" i="2" s="1"/>
  <c r="S130" i="2" s="1"/>
  <c r="Q126" i="2"/>
  <c r="R126" i="2" s="1"/>
  <c r="S126" i="2" s="1"/>
  <c r="Q122" i="2"/>
  <c r="R122" i="2" s="1"/>
  <c r="S122" i="2" s="1"/>
  <c r="Q118" i="2"/>
  <c r="R118" i="2" s="1"/>
  <c r="S118" i="2" s="1"/>
  <c r="Q112" i="2"/>
  <c r="R112" i="2" s="1"/>
  <c r="S112" i="2" s="1"/>
  <c r="Q109" i="2"/>
  <c r="R109" i="2" s="1"/>
  <c r="S109" i="2" s="1"/>
  <c r="Q105" i="2"/>
  <c r="R105" i="2" s="1"/>
  <c r="S105" i="2" s="1"/>
  <c r="Q101" i="2"/>
  <c r="R101" i="2" s="1"/>
  <c r="S101" i="2" s="1"/>
  <c r="Q95" i="2"/>
  <c r="R95" i="2" s="1"/>
  <c r="S95" i="2" s="1"/>
  <c r="Q91" i="2"/>
  <c r="R91" i="2" s="1"/>
  <c r="S91" i="2" s="1"/>
  <c r="Q87" i="2"/>
  <c r="R87" i="2" s="1"/>
  <c r="S87" i="2" s="1"/>
  <c r="Q83" i="2"/>
  <c r="R83" i="2" s="1"/>
  <c r="S83" i="2" s="1"/>
  <c r="Q79" i="2"/>
  <c r="R79" i="2" s="1"/>
  <c r="S79" i="2" s="1"/>
  <c r="Q75" i="2"/>
  <c r="R75" i="2" s="1"/>
  <c r="S75" i="2" s="1"/>
  <c r="Q69" i="2"/>
  <c r="R69" i="2" s="1"/>
  <c r="S69" i="2" s="1"/>
  <c r="Q65" i="2"/>
  <c r="R65" i="2" s="1"/>
  <c r="S65" i="2" s="1"/>
  <c r="Q60" i="2"/>
  <c r="R60" i="2" s="1"/>
  <c r="S60" i="2" s="1"/>
  <c r="Q56" i="2"/>
  <c r="R56" i="2" s="1"/>
  <c r="S56" i="2" s="1"/>
  <c r="Q52" i="2"/>
  <c r="R52" i="2" s="1"/>
  <c r="S52" i="2" s="1"/>
  <c r="Q48" i="2"/>
  <c r="R48" i="2" s="1"/>
  <c r="S48" i="2" s="1"/>
  <c r="Q42" i="2"/>
  <c r="R42" i="2" s="1"/>
  <c r="S42" i="2" s="1"/>
  <c r="Q38" i="2"/>
  <c r="R38" i="2" s="1"/>
  <c r="S38" i="2" s="1"/>
  <c r="Q34" i="2"/>
  <c r="R34" i="2" s="1"/>
  <c r="S34" i="2" s="1"/>
  <c r="Q30" i="2"/>
  <c r="R30" i="2" s="1"/>
  <c r="S30" i="2" s="1"/>
  <c r="Q26" i="2"/>
  <c r="R26" i="2" s="1"/>
  <c r="S26" i="2" s="1"/>
  <c r="Q135" i="2"/>
  <c r="R135" i="2" s="1"/>
  <c r="S135" i="2" s="1"/>
  <c r="Q131" i="2"/>
  <c r="R131" i="2" s="1"/>
  <c r="S131" i="2" s="1"/>
  <c r="Q127" i="2"/>
  <c r="R127" i="2" s="1"/>
  <c r="S127" i="2" s="1"/>
  <c r="Q123" i="2"/>
  <c r="R123" i="2" s="1"/>
  <c r="S123" i="2" s="1"/>
  <c r="Q119" i="2"/>
  <c r="R119" i="2" s="1"/>
  <c r="S119" i="2" s="1"/>
  <c r="Q116" i="2"/>
  <c r="P115" i="2"/>
  <c r="Q111" i="2"/>
  <c r="R111" i="2" s="1"/>
  <c r="S111" i="2" s="1"/>
  <c r="Q106" i="2"/>
  <c r="R106" i="2" s="1"/>
  <c r="S106" i="2" s="1"/>
  <c r="Q102" i="2"/>
  <c r="R102" i="2" s="1"/>
  <c r="S102" i="2" s="1"/>
  <c r="Q96" i="2"/>
  <c r="R96" i="2" s="1"/>
  <c r="S96" i="2" s="1"/>
  <c r="Q92" i="2"/>
  <c r="R92" i="2" s="1"/>
  <c r="S92" i="2" s="1"/>
  <c r="Q88" i="2"/>
  <c r="R88" i="2" s="1"/>
  <c r="S88" i="2" s="1"/>
  <c r="Q84" i="2"/>
  <c r="R84" i="2" s="1"/>
  <c r="S84" i="2" s="1"/>
  <c r="Q80" i="2"/>
  <c r="R80" i="2" s="1"/>
  <c r="S80" i="2" s="1"/>
  <c r="Q76" i="2"/>
  <c r="R76" i="2" s="1"/>
  <c r="S76" i="2" s="1"/>
  <c r="Q73" i="2"/>
  <c r="P72" i="2"/>
  <c r="Q68" i="2"/>
  <c r="R68" i="2" s="1"/>
  <c r="S68" i="2" s="1"/>
  <c r="Q64" i="2"/>
  <c r="R64" i="2" s="1"/>
  <c r="S64" i="2" s="1"/>
  <c r="Q61" i="2"/>
  <c r="R61" i="2" s="1"/>
  <c r="S61" i="2" s="1"/>
  <c r="Q57" i="2"/>
  <c r="R57" i="2" s="1"/>
  <c r="S57" i="2" s="1"/>
  <c r="Q51" i="2"/>
  <c r="R51" i="2" s="1"/>
  <c r="S51" i="2" s="1"/>
  <c r="Q47" i="2"/>
  <c r="R47" i="2" s="1"/>
  <c r="S47" i="2" s="1"/>
  <c r="Q43" i="2"/>
  <c r="R43" i="2" s="1"/>
  <c r="S43" i="2" s="1"/>
  <c r="Q39" i="2"/>
  <c r="R39" i="2" s="1"/>
  <c r="S39" i="2" s="1"/>
  <c r="Q35" i="2"/>
  <c r="R35" i="2" s="1"/>
  <c r="S35" i="2" s="1"/>
  <c r="Q31" i="2"/>
  <c r="R31" i="2" s="1"/>
  <c r="S31" i="2" s="1"/>
  <c r="Q27" i="2"/>
  <c r="R27" i="2" s="1"/>
  <c r="S27" i="2" s="1"/>
  <c r="Q23" i="2"/>
  <c r="R23" i="2" s="1"/>
  <c r="S23" i="2" s="1"/>
  <c r="Q21" i="2"/>
  <c r="R21" i="2" s="1"/>
  <c r="S21" i="2" s="1"/>
  <c r="Q19" i="2"/>
  <c r="R19" i="2" s="1"/>
  <c r="S19" i="2" s="1"/>
  <c r="Q16" i="2"/>
  <c r="R16" i="2" s="1"/>
  <c r="S16" i="2" s="1"/>
  <c r="Q13" i="2"/>
  <c r="P12" i="2"/>
  <c r="T16" i="2" l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T21" i="2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T27" i="2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T35" i="2"/>
  <c r="U35" i="2" s="1"/>
  <c r="V35" i="2" s="1"/>
  <c r="W35" i="2" s="1"/>
  <c r="X35" i="2" s="1"/>
  <c r="Y35" i="2" s="1"/>
  <c r="Z35" i="2" s="1"/>
  <c r="AA35" i="2" s="1"/>
  <c r="AB35" i="2" s="1"/>
  <c r="AC35" i="2" s="1"/>
  <c r="AD35" i="2" s="1"/>
  <c r="T43" i="2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T51" i="2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T61" i="2"/>
  <c r="U61" i="2" s="1"/>
  <c r="V61" i="2" s="1"/>
  <c r="W61" i="2" s="1"/>
  <c r="X61" i="2" s="1"/>
  <c r="Y61" i="2" s="1"/>
  <c r="Z61" i="2" s="1"/>
  <c r="AA61" i="2" s="1"/>
  <c r="AB61" i="2" s="1"/>
  <c r="AC61" i="2" s="1"/>
  <c r="AD61" i="2" s="1"/>
  <c r="T64" i="2"/>
  <c r="U64" i="2" s="1"/>
  <c r="V64" i="2" s="1"/>
  <c r="W64" i="2" s="1"/>
  <c r="X64" i="2" s="1"/>
  <c r="Y64" i="2" s="1"/>
  <c r="Z64" i="2" s="1"/>
  <c r="AA64" i="2" s="1"/>
  <c r="AB64" i="2" s="1"/>
  <c r="AC64" i="2" s="1"/>
  <c r="AD64" i="2" s="1"/>
  <c r="T68" i="2"/>
  <c r="U68" i="2" s="1"/>
  <c r="V68" i="2" s="1"/>
  <c r="W68" i="2" s="1"/>
  <c r="X68" i="2" s="1"/>
  <c r="Y68" i="2" s="1"/>
  <c r="Z68" i="2" s="1"/>
  <c r="AA68" i="2" s="1"/>
  <c r="AB68" i="2" s="1"/>
  <c r="AC68" i="2" s="1"/>
  <c r="AD68" i="2" s="1"/>
  <c r="R116" i="2"/>
  <c r="Q115" i="2"/>
  <c r="T119" i="2"/>
  <c r="U119" i="2" s="1"/>
  <c r="V119" i="2" s="1"/>
  <c r="W119" i="2" s="1"/>
  <c r="X119" i="2" s="1"/>
  <c r="Y119" i="2" s="1"/>
  <c r="Z119" i="2" s="1"/>
  <c r="AA119" i="2" s="1"/>
  <c r="AB119" i="2" s="1"/>
  <c r="AC119" i="2" s="1"/>
  <c r="AD119" i="2" s="1"/>
  <c r="T123" i="2"/>
  <c r="U123" i="2" s="1"/>
  <c r="V123" i="2" s="1"/>
  <c r="W123" i="2" s="1"/>
  <c r="X123" i="2" s="1"/>
  <c r="Y123" i="2" s="1"/>
  <c r="Z123" i="2" s="1"/>
  <c r="AA123" i="2" s="1"/>
  <c r="AB123" i="2" s="1"/>
  <c r="AC123" i="2" s="1"/>
  <c r="AD123" i="2" s="1"/>
  <c r="T127" i="2"/>
  <c r="U127" i="2" s="1"/>
  <c r="V127" i="2" s="1"/>
  <c r="W127" i="2" s="1"/>
  <c r="X127" i="2" s="1"/>
  <c r="Y127" i="2" s="1"/>
  <c r="Z127" i="2" s="1"/>
  <c r="AA127" i="2" s="1"/>
  <c r="AB127" i="2" s="1"/>
  <c r="AC127" i="2" s="1"/>
  <c r="AD127" i="2" s="1"/>
  <c r="T131" i="2"/>
  <c r="U131" i="2" s="1"/>
  <c r="V131" i="2" s="1"/>
  <c r="W131" i="2" s="1"/>
  <c r="X131" i="2" s="1"/>
  <c r="Y131" i="2" s="1"/>
  <c r="Z131" i="2" s="1"/>
  <c r="AA131" i="2" s="1"/>
  <c r="AB131" i="2" s="1"/>
  <c r="AC131" i="2" s="1"/>
  <c r="AD131" i="2" s="1"/>
  <c r="T26" i="2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T30" i="2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T34" i="2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T38" i="2"/>
  <c r="U38" i="2" s="1"/>
  <c r="V38" i="2" s="1"/>
  <c r="W38" i="2" s="1"/>
  <c r="X38" i="2" s="1"/>
  <c r="Y38" i="2" s="1"/>
  <c r="Z38" i="2" s="1"/>
  <c r="AA38" i="2" s="1"/>
  <c r="AB38" i="2" s="1"/>
  <c r="AC38" i="2" s="1"/>
  <c r="AD38" i="2" s="1"/>
  <c r="T42" i="2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T48" i="2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T52" i="2"/>
  <c r="U52" i="2" s="1"/>
  <c r="V52" i="2" s="1"/>
  <c r="W52" i="2" s="1"/>
  <c r="X52" i="2" s="1"/>
  <c r="Y52" i="2" s="1"/>
  <c r="Z52" i="2" s="1"/>
  <c r="AA52" i="2" s="1"/>
  <c r="AB52" i="2" s="1"/>
  <c r="AC52" i="2" s="1"/>
  <c r="AD52" i="2" s="1"/>
  <c r="T56" i="2"/>
  <c r="U56" i="2" s="1"/>
  <c r="V56" i="2" s="1"/>
  <c r="W56" i="2" s="1"/>
  <c r="X56" i="2" s="1"/>
  <c r="Y56" i="2" s="1"/>
  <c r="Z56" i="2" s="1"/>
  <c r="AA56" i="2" s="1"/>
  <c r="AB56" i="2" s="1"/>
  <c r="AC56" i="2" s="1"/>
  <c r="AD56" i="2" s="1"/>
  <c r="T60" i="2"/>
  <c r="U60" i="2" s="1"/>
  <c r="V60" i="2" s="1"/>
  <c r="W60" i="2" s="1"/>
  <c r="X60" i="2" s="1"/>
  <c r="Y60" i="2" s="1"/>
  <c r="Z60" i="2" s="1"/>
  <c r="AA60" i="2" s="1"/>
  <c r="AB60" i="2" s="1"/>
  <c r="AC60" i="2" s="1"/>
  <c r="AD60" i="2" s="1"/>
  <c r="T65" i="2"/>
  <c r="U65" i="2" s="1"/>
  <c r="V65" i="2" s="1"/>
  <c r="W65" i="2" s="1"/>
  <c r="X65" i="2" s="1"/>
  <c r="Y65" i="2" s="1"/>
  <c r="Z65" i="2" s="1"/>
  <c r="AA65" i="2" s="1"/>
  <c r="AB65" i="2" s="1"/>
  <c r="AC65" i="2" s="1"/>
  <c r="AD65" i="2" s="1"/>
  <c r="T69" i="2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T75" i="2"/>
  <c r="U75" i="2" s="1"/>
  <c r="V75" i="2" s="1"/>
  <c r="W75" i="2" s="1"/>
  <c r="X75" i="2" s="1"/>
  <c r="Y75" i="2" s="1"/>
  <c r="Z75" i="2" s="1"/>
  <c r="AA75" i="2" s="1"/>
  <c r="AB75" i="2" s="1"/>
  <c r="AC75" i="2" s="1"/>
  <c r="AD75" i="2" s="1"/>
  <c r="T79" i="2"/>
  <c r="U79" i="2" s="1"/>
  <c r="V79" i="2" s="1"/>
  <c r="W79" i="2" s="1"/>
  <c r="X79" i="2" s="1"/>
  <c r="Y79" i="2" s="1"/>
  <c r="Z79" i="2" s="1"/>
  <c r="AA79" i="2" s="1"/>
  <c r="AB79" i="2" s="1"/>
  <c r="AC79" i="2" s="1"/>
  <c r="AD79" i="2" s="1"/>
  <c r="T83" i="2"/>
  <c r="U83" i="2" s="1"/>
  <c r="V83" i="2" s="1"/>
  <c r="W83" i="2" s="1"/>
  <c r="X83" i="2" s="1"/>
  <c r="Y83" i="2" s="1"/>
  <c r="Z83" i="2" s="1"/>
  <c r="AA83" i="2" s="1"/>
  <c r="AB83" i="2" s="1"/>
  <c r="AC83" i="2" s="1"/>
  <c r="AD83" i="2" s="1"/>
  <c r="T87" i="2"/>
  <c r="U87" i="2" s="1"/>
  <c r="V87" i="2" s="1"/>
  <c r="W87" i="2" s="1"/>
  <c r="X87" i="2" s="1"/>
  <c r="Y87" i="2" s="1"/>
  <c r="Z87" i="2" s="1"/>
  <c r="AA87" i="2" s="1"/>
  <c r="AB87" i="2" s="1"/>
  <c r="AC87" i="2" s="1"/>
  <c r="AD87" i="2" s="1"/>
  <c r="T91" i="2"/>
  <c r="U91" i="2" s="1"/>
  <c r="V91" i="2" s="1"/>
  <c r="W91" i="2" s="1"/>
  <c r="X91" i="2" s="1"/>
  <c r="Y91" i="2" s="1"/>
  <c r="Z91" i="2" s="1"/>
  <c r="AA91" i="2" s="1"/>
  <c r="AB91" i="2" s="1"/>
  <c r="AC91" i="2" s="1"/>
  <c r="AD91" i="2" s="1"/>
  <c r="T95" i="2"/>
  <c r="U95" i="2" s="1"/>
  <c r="V95" i="2" s="1"/>
  <c r="W95" i="2" s="1"/>
  <c r="X95" i="2" s="1"/>
  <c r="Y95" i="2" s="1"/>
  <c r="Z95" i="2" s="1"/>
  <c r="AA95" i="2" s="1"/>
  <c r="AB95" i="2" s="1"/>
  <c r="AC95" i="2" s="1"/>
  <c r="AD95" i="2" s="1"/>
  <c r="T101" i="2"/>
  <c r="U101" i="2" s="1"/>
  <c r="V101" i="2" s="1"/>
  <c r="W101" i="2" s="1"/>
  <c r="X101" i="2" s="1"/>
  <c r="Y101" i="2" s="1"/>
  <c r="Z101" i="2" s="1"/>
  <c r="AA101" i="2" s="1"/>
  <c r="AB101" i="2" s="1"/>
  <c r="AC101" i="2" s="1"/>
  <c r="AD101" i="2" s="1"/>
  <c r="T105" i="2"/>
  <c r="U105" i="2" s="1"/>
  <c r="V105" i="2" s="1"/>
  <c r="W105" i="2" s="1"/>
  <c r="X105" i="2" s="1"/>
  <c r="Y105" i="2" s="1"/>
  <c r="Z105" i="2" s="1"/>
  <c r="AA105" i="2" s="1"/>
  <c r="AB105" i="2" s="1"/>
  <c r="AC105" i="2" s="1"/>
  <c r="AD105" i="2" s="1"/>
  <c r="T109" i="2"/>
  <c r="U109" i="2" s="1"/>
  <c r="V109" i="2" s="1"/>
  <c r="W109" i="2" s="1"/>
  <c r="X109" i="2" s="1"/>
  <c r="Y109" i="2" s="1"/>
  <c r="Z109" i="2" s="1"/>
  <c r="AA109" i="2" s="1"/>
  <c r="AB109" i="2" s="1"/>
  <c r="AC109" i="2" s="1"/>
  <c r="AD109" i="2" s="1"/>
  <c r="T112" i="2"/>
  <c r="U112" i="2" s="1"/>
  <c r="V112" i="2" s="1"/>
  <c r="W112" i="2" s="1"/>
  <c r="X112" i="2" s="1"/>
  <c r="Y112" i="2" s="1"/>
  <c r="Z112" i="2" s="1"/>
  <c r="AA112" i="2" s="1"/>
  <c r="AB112" i="2" s="1"/>
  <c r="AC112" i="2" s="1"/>
  <c r="AD112" i="2" s="1"/>
  <c r="T118" i="2"/>
  <c r="U118" i="2" s="1"/>
  <c r="V118" i="2" s="1"/>
  <c r="W118" i="2" s="1"/>
  <c r="X118" i="2" s="1"/>
  <c r="Y118" i="2" s="1"/>
  <c r="Z118" i="2" s="1"/>
  <c r="AA118" i="2" s="1"/>
  <c r="AB118" i="2" s="1"/>
  <c r="AC118" i="2" s="1"/>
  <c r="AD118" i="2" s="1"/>
  <c r="T122" i="2"/>
  <c r="U122" i="2" s="1"/>
  <c r="V122" i="2" s="1"/>
  <c r="W122" i="2" s="1"/>
  <c r="X122" i="2" s="1"/>
  <c r="Y122" i="2" s="1"/>
  <c r="Z122" i="2" s="1"/>
  <c r="AA122" i="2" s="1"/>
  <c r="AB122" i="2" s="1"/>
  <c r="AC122" i="2" s="1"/>
  <c r="AD122" i="2" s="1"/>
  <c r="T126" i="2"/>
  <c r="U126" i="2" s="1"/>
  <c r="V126" i="2" s="1"/>
  <c r="W126" i="2" s="1"/>
  <c r="X126" i="2" s="1"/>
  <c r="Y126" i="2" s="1"/>
  <c r="Z126" i="2" s="1"/>
  <c r="AA126" i="2" s="1"/>
  <c r="AB126" i="2" s="1"/>
  <c r="AC126" i="2" s="1"/>
  <c r="AD126" i="2" s="1"/>
  <c r="T130" i="2"/>
  <c r="U130" i="2" s="1"/>
  <c r="V130" i="2" s="1"/>
  <c r="W130" i="2" s="1"/>
  <c r="X130" i="2" s="1"/>
  <c r="Y130" i="2" s="1"/>
  <c r="Z130" i="2" s="1"/>
  <c r="AA130" i="2" s="1"/>
  <c r="AB130" i="2" s="1"/>
  <c r="AC130" i="2" s="1"/>
  <c r="AD130" i="2" s="1"/>
  <c r="T134" i="2"/>
  <c r="U134" i="2" s="1"/>
  <c r="V134" i="2" s="1"/>
  <c r="W134" i="2" s="1"/>
  <c r="X134" i="2" s="1"/>
  <c r="Y134" i="2" s="1"/>
  <c r="Z134" i="2" s="1"/>
  <c r="AA134" i="2" s="1"/>
  <c r="AB134" i="2" s="1"/>
  <c r="AC134" i="2" s="1"/>
  <c r="AD134" i="2" s="1"/>
  <c r="T137" i="2"/>
  <c r="U137" i="2" s="1"/>
  <c r="V137" i="2" s="1"/>
  <c r="W137" i="2" s="1"/>
  <c r="X137" i="2" s="1"/>
  <c r="Y137" i="2" s="1"/>
  <c r="Z137" i="2" s="1"/>
  <c r="AA137" i="2" s="1"/>
  <c r="AB137" i="2" s="1"/>
  <c r="AC137" i="2" s="1"/>
  <c r="AD137" i="2" s="1"/>
  <c r="T143" i="2"/>
  <c r="U143" i="2" s="1"/>
  <c r="V143" i="2" s="1"/>
  <c r="W143" i="2" s="1"/>
  <c r="X143" i="2" s="1"/>
  <c r="Y143" i="2" s="1"/>
  <c r="Z143" i="2" s="1"/>
  <c r="AA143" i="2" s="1"/>
  <c r="AB143" i="2" s="1"/>
  <c r="AC143" i="2" s="1"/>
  <c r="AD143" i="2" s="1"/>
  <c r="T147" i="2"/>
  <c r="U147" i="2" s="1"/>
  <c r="V147" i="2" s="1"/>
  <c r="W147" i="2" s="1"/>
  <c r="X147" i="2" s="1"/>
  <c r="Y147" i="2" s="1"/>
  <c r="Z147" i="2" s="1"/>
  <c r="AA147" i="2" s="1"/>
  <c r="AB147" i="2" s="1"/>
  <c r="AC147" i="2" s="1"/>
  <c r="AD147" i="2" s="1"/>
  <c r="R237" i="2"/>
  <c r="Q236" i="2"/>
  <c r="T250" i="2"/>
  <c r="U250" i="2" s="1"/>
  <c r="V250" i="2" s="1"/>
  <c r="W250" i="2" s="1"/>
  <c r="X250" i="2" s="1"/>
  <c r="Y250" i="2" s="1"/>
  <c r="Z250" i="2" s="1"/>
  <c r="AA250" i="2" s="1"/>
  <c r="AB250" i="2" s="1"/>
  <c r="AC250" i="2" s="1"/>
  <c r="AD250" i="2" s="1"/>
  <c r="T160" i="2"/>
  <c r="U160" i="2" s="1"/>
  <c r="V160" i="2" s="1"/>
  <c r="W160" i="2" s="1"/>
  <c r="X160" i="2" s="1"/>
  <c r="Y160" i="2" s="1"/>
  <c r="Z160" i="2" s="1"/>
  <c r="AA160" i="2" s="1"/>
  <c r="AB160" i="2" s="1"/>
  <c r="AC160" i="2" s="1"/>
  <c r="AD160" i="2" s="1"/>
  <c r="T162" i="2"/>
  <c r="U162" i="2" s="1"/>
  <c r="V162" i="2" s="1"/>
  <c r="W162" i="2" s="1"/>
  <c r="X162" i="2" s="1"/>
  <c r="Y162" i="2" s="1"/>
  <c r="Z162" i="2" s="1"/>
  <c r="AA162" i="2" s="1"/>
  <c r="AB162" i="2" s="1"/>
  <c r="AC162" i="2" s="1"/>
  <c r="AD162" i="2" s="1"/>
  <c r="T164" i="2"/>
  <c r="U164" i="2" s="1"/>
  <c r="V164" i="2" s="1"/>
  <c r="W164" i="2" s="1"/>
  <c r="X164" i="2" s="1"/>
  <c r="Y164" i="2" s="1"/>
  <c r="Z164" i="2" s="1"/>
  <c r="AA164" i="2" s="1"/>
  <c r="AB164" i="2" s="1"/>
  <c r="AC164" i="2" s="1"/>
  <c r="AD164" i="2" s="1"/>
  <c r="T166" i="2"/>
  <c r="U166" i="2" s="1"/>
  <c r="V166" i="2" s="1"/>
  <c r="W166" i="2" s="1"/>
  <c r="X166" i="2" s="1"/>
  <c r="Y166" i="2" s="1"/>
  <c r="Z166" i="2" s="1"/>
  <c r="AA166" i="2" s="1"/>
  <c r="AB166" i="2" s="1"/>
  <c r="AC166" i="2" s="1"/>
  <c r="AD166" i="2" s="1"/>
  <c r="T168" i="2"/>
  <c r="U168" i="2" s="1"/>
  <c r="V168" i="2" s="1"/>
  <c r="W168" i="2" s="1"/>
  <c r="X168" i="2" s="1"/>
  <c r="Y168" i="2" s="1"/>
  <c r="Z168" i="2" s="1"/>
  <c r="AA168" i="2" s="1"/>
  <c r="AB168" i="2" s="1"/>
  <c r="AC168" i="2" s="1"/>
  <c r="AD168" i="2" s="1"/>
  <c r="T170" i="2"/>
  <c r="U170" i="2" s="1"/>
  <c r="V170" i="2" s="1"/>
  <c r="W170" i="2" s="1"/>
  <c r="X170" i="2" s="1"/>
  <c r="Y170" i="2" s="1"/>
  <c r="Z170" i="2" s="1"/>
  <c r="AA170" i="2" s="1"/>
  <c r="AB170" i="2" s="1"/>
  <c r="AC170" i="2" s="1"/>
  <c r="AD170" i="2" s="1"/>
  <c r="T172" i="2"/>
  <c r="U172" i="2" s="1"/>
  <c r="V172" i="2" s="1"/>
  <c r="W172" i="2" s="1"/>
  <c r="X172" i="2" s="1"/>
  <c r="Y172" i="2" s="1"/>
  <c r="Z172" i="2" s="1"/>
  <c r="AA172" i="2" s="1"/>
  <c r="AB172" i="2" s="1"/>
  <c r="AC172" i="2" s="1"/>
  <c r="AD172" i="2" s="1"/>
  <c r="T174" i="2"/>
  <c r="U174" i="2" s="1"/>
  <c r="V174" i="2" s="1"/>
  <c r="W174" i="2" s="1"/>
  <c r="X174" i="2" s="1"/>
  <c r="Y174" i="2" s="1"/>
  <c r="Z174" i="2" s="1"/>
  <c r="AA174" i="2" s="1"/>
  <c r="AB174" i="2" s="1"/>
  <c r="AC174" i="2" s="1"/>
  <c r="AD174" i="2" s="1"/>
  <c r="T176" i="2"/>
  <c r="U176" i="2" s="1"/>
  <c r="V176" i="2" s="1"/>
  <c r="W176" i="2" s="1"/>
  <c r="X176" i="2" s="1"/>
  <c r="Y176" i="2" s="1"/>
  <c r="Z176" i="2" s="1"/>
  <c r="AA176" i="2" s="1"/>
  <c r="AB176" i="2" s="1"/>
  <c r="AC176" i="2" s="1"/>
  <c r="AD176" i="2" s="1"/>
  <c r="T180" i="2"/>
  <c r="U180" i="2" s="1"/>
  <c r="V180" i="2" s="1"/>
  <c r="W180" i="2" s="1"/>
  <c r="X180" i="2" s="1"/>
  <c r="Y180" i="2" s="1"/>
  <c r="Z180" i="2" s="1"/>
  <c r="AA180" i="2" s="1"/>
  <c r="AB180" i="2" s="1"/>
  <c r="AC180" i="2" s="1"/>
  <c r="AD180" i="2" s="1"/>
  <c r="T184" i="2"/>
  <c r="U184" i="2" s="1"/>
  <c r="V184" i="2" s="1"/>
  <c r="W184" i="2" s="1"/>
  <c r="X184" i="2" s="1"/>
  <c r="Y184" i="2" s="1"/>
  <c r="Z184" i="2" s="1"/>
  <c r="AA184" i="2" s="1"/>
  <c r="AB184" i="2" s="1"/>
  <c r="AC184" i="2" s="1"/>
  <c r="AD184" i="2" s="1"/>
  <c r="T341" i="2"/>
  <c r="U341" i="2" s="1"/>
  <c r="V341" i="2" s="1"/>
  <c r="W341" i="2" s="1"/>
  <c r="X341" i="2" s="1"/>
  <c r="Y341" i="2" s="1"/>
  <c r="Z341" i="2" s="1"/>
  <c r="AA341" i="2" s="1"/>
  <c r="AB341" i="2" s="1"/>
  <c r="AC341" i="2" s="1"/>
  <c r="AD341" i="2" s="1"/>
  <c r="T345" i="2"/>
  <c r="U345" i="2" s="1"/>
  <c r="V345" i="2" s="1"/>
  <c r="W345" i="2" s="1"/>
  <c r="X345" i="2" s="1"/>
  <c r="Y345" i="2" s="1"/>
  <c r="Z345" i="2" s="1"/>
  <c r="AA345" i="2" s="1"/>
  <c r="AB345" i="2" s="1"/>
  <c r="AC345" i="2" s="1"/>
  <c r="AD345" i="2" s="1"/>
  <c r="T349" i="2"/>
  <c r="U349" i="2" s="1"/>
  <c r="V349" i="2" s="1"/>
  <c r="W349" i="2" s="1"/>
  <c r="X349" i="2" s="1"/>
  <c r="Y349" i="2" s="1"/>
  <c r="Z349" i="2" s="1"/>
  <c r="AA349" i="2" s="1"/>
  <c r="AB349" i="2" s="1"/>
  <c r="AC349" i="2" s="1"/>
  <c r="AD349" i="2" s="1"/>
  <c r="T353" i="2"/>
  <c r="U353" i="2" s="1"/>
  <c r="V353" i="2" s="1"/>
  <c r="W353" i="2" s="1"/>
  <c r="X353" i="2" s="1"/>
  <c r="Y353" i="2" s="1"/>
  <c r="Z353" i="2" s="1"/>
  <c r="AA353" i="2" s="1"/>
  <c r="AB353" i="2" s="1"/>
  <c r="AC353" i="2" s="1"/>
  <c r="AD353" i="2" s="1"/>
  <c r="T357" i="2"/>
  <c r="U357" i="2" s="1"/>
  <c r="V357" i="2" s="1"/>
  <c r="W357" i="2" s="1"/>
  <c r="X357" i="2" s="1"/>
  <c r="Y357" i="2" s="1"/>
  <c r="Z357" i="2" s="1"/>
  <c r="AA357" i="2" s="1"/>
  <c r="AB357" i="2" s="1"/>
  <c r="AC357" i="2" s="1"/>
  <c r="AD357" i="2" s="1"/>
  <c r="T361" i="2"/>
  <c r="U361" i="2" s="1"/>
  <c r="V361" i="2" s="1"/>
  <c r="W361" i="2" s="1"/>
  <c r="X361" i="2" s="1"/>
  <c r="Y361" i="2" s="1"/>
  <c r="Z361" i="2" s="1"/>
  <c r="AA361" i="2" s="1"/>
  <c r="AB361" i="2" s="1"/>
  <c r="AC361" i="2" s="1"/>
  <c r="AD361" i="2" s="1"/>
  <c r="T367" i="2"/>
  <c r="U367" i="2" s="1"/>
  <c r="V367" i="2" s="1"/>
  <c r="W367" i="2" s="1"/>
  <c r="X367" i="2" s="1"/>
  <c r="Y367" i="2" s="1"/>
  <c r="Z367" i="2" s="1"/>
  <c r="AA367" i="2" s="1"/>
  <c r="AB367" i="2" s="1"/>
  <c r="AC367" i="2" s="1"/>
  <c r="AD367" i="2" s="1"/>
  <c r="T370" i="2"/>
  <c r="U370" i="2" s="1"/>
  <c r="V370" i="2" s="1"/>
  <c r="W370" i="2" s="1"/>
  <c r="X370" i="2" s="1"/>
  <c r="Y370" i="2" s="1"/>
  <c r="Z370" i="2" s="1"/>
  <c r="AA370" i="2" s="1"/>
  <c r="AB370" i="2" s="1"/>
  <c r="AC370" i="2" s="1"/>
  <c r="AD370" i="2" s="1"/>
  <c r="T374" i="2"/>
  <c r="U374" i="2" s="1"/>
  <c r="V374" i="2" s="1"/>
  <c r="W374" i="2" s="1"/>
  <c r="X374" i="2" s="1"/>
  <c r="Y374" i="2" s="1"/>
  <c r="Z374" i="2" s="1"/>
  <c r="AA374" i="2" s="1"/>
  <c r="AB374" i="2" s="1"/>
  <c r="AC374" i="2" s="1"/>
  <c r="AD374" i="2" s="1"/>
  <c r="T378" i="2"/>
  <c r="U378" i="2" s="1"/>
  <c r="V378" i="2" s="1"/>
  <c r="W378" i="2" s="1"/>
  <c r="X378" i="2" s="1"/>
  <c r="Y378" i="2" s="1"/>
  <c r="Z378" i="2" s="1"/>
  <c r="AA378" i="2" s="1"/>
  <c r="AB378" i="2" s="1"/>
  <c r="AC378" i="2" s="1"/>
  <c r="AD378" i="2" s="1"/>
  <c r="T340" i="2"/>
  <c r="U340" i="2" s="1"/>
  <c r="V340" i="2" s="1"/>
  <c r="W340" i="2" s="1"/>
  <c r="X340" i="2" s="1"/>
  <c r="Y340" i="2" s="1"/>
  <c r="Z340" i="2" s="1"/>
  <c r="AA340" i="2" s="1"/>
  <c r="AB340" i="2" s="1"/>
  <c r="AC340" i="2" s="1"/>
  <c r="AD340" i="2" s="1"/>
  <c r="T344" i="2"/>
  <c r="U344" i="2" s="1"/>
  <c r="V344" i="2" s="1"/>
  <c r="W344" i="2" s="1"/>
  <c r="X344" i="2" s="1"/>
  <c r="Y344" i="2" s="1"/>
  <c r="Z344" i="2" s="1"/>
  <c r="AA344" i="2" s="1"/>
  <c r="AB344" i="2" s="1"/>
  <c r="AC344" i="2" s="1"/>
  <c r="AD344" i="2" s="1"/>
  <c r="T348" i="2"/>
  <c r="U348" i="2" s="1"/>
  <c r="V348" i="2" s="1"/>
  <c r="W348" i="2" s="1"/>
  <c r="X348" i="2" s="1"/>
  <c r="Y348" i="2" s="1"/>
  <c r="Z348" i="2" s="1"/>
  <c r="AA348" i="2" s="1"/>
  <c r="AB348" i="2" s="1"/>
  <c r="AC348" i="2" s="1"/>
  <c r="AD348" i="2" s="1"/>
  <c r="T352" i="2"/>
  <c r="U352" i="2" s="1"/>
  <c r="V352" i="2" s="1"/>
  <c r="W352" i="2" s="1"/>
  <c r="X352" i="2" s="1"/>
  <c r="Y352" i="2" s="1"/>
  <c r="Z352" i="2" s="1"/>
  <c r="AA352" i="2" s="1"/>
  <c r="AB352" i="2" s="1"/>
  <c r="AC352" i="2" s="1"/>
  <c r="AD352" i="2" s="1"/>
  <c r="T356" i="2"/>
  <c r="U356" i="2" s="1"/>
  <c r="V356" i="2" s="1"/>
  <c r="W356" i="2" s="1"/>
  <c r="X356" i="2" s="1"/>
  <c r="Y356" i="2" s="1"/>
  <c r="Z356" i="2" s="1"/>
  <c r="AA356" i="2" s="1"/>
  <c r="AB356" i="2" s="1"/>
  <c r="AC356" i="2" s="1"/>
  <c r="AD356" i="2" s="1"/>
  <c r="T360" i="2"/>
  <c r="U360" i="2" s="1"/>
  <c r="V360" i="2" s="1"/>
  <c r="W360" i="2" s="1"/>
  <c r="X360" i="2" s="1"/>
  <c r="Y360" i="2" s="1"/>
  <c r="Z360" i="2" s="1"/>
  <c r="AA360" i="2" s="1"/>
  <c r="AB360" i="2" s="1"/>
  <c r="AC360" i="2" s="1"/>
  <c r="AD360" i="2" s="1"/>
  <c r="T366" i="2"/>
  <c r="U366" i="2" s="1"/>
  <c r="V366" i="2" s="1"/>
  <c r="W366" i="2" s="1"/>
  <c r="X366" i="2" s="1"/>
  <c r="Y366" i="2" s="1"/>
  <c r="Z366" i="2" s="1"/>
  <c r="AA366" i="2" s="1"/>
  <c r="AB366" i="2" s="1"/>
  <c r="AC366" i="2" s="1"/>
  <c r="AD366" i="2" s="1"/>
  <c r="T384" i="2"/>
  <c r="U384" i="2" s="1"/>
  <c r="V384" i="2" s="1"/>
  <c r="W384" i="2" s="1"/>
  <c r="X384" i="2" s="1"/>
  <c r="Y384" i="2" s="1"/>
  <c r="Z384" i="2" s="1"/>
  <c r="AA384" i="2" s="1"/>
  <c r="AB384" i="2" s="1"/>
  <c r="AC384" i="2" s="1"/>
  <c r="AD384" i="2" s="1"/>
  <c r="T388" i="2"/>
  <c r="U388" i="2" s="1"/>
  <c r="V388" i="2" s="1"/>
  <c r="W388" i="2" s="1"/>
  <c r="X388" i="2" s="1"/>
  <c r="Y388" i="2" s="1"/>
  <c r="Z388" i="2" s="1"/>
  <c r="AA388" i="2" s="1"/>
  <c r="AB388" i="2" s="1"/>
  <c r="AC388" i="2" s="1"/>
  <c r="AD388" i="2" s="1"/>
  <c r="T392" i="2"/>
  <c r="U392" i="2" s="1"/>
  <c r="V392" i="2" s="1"/>
  <c r="W392" i="2" s="1"/>
  <c r="X392" i="2" s="1"/>
  <c r="Y392" i="2" s="1"/>
  <c r="Z392" i="2" s="1"/>
  <c r="AA392" i="2" s="1"/>
  <c r="AB392" i="2" s="1"/>
  <c r="AC392" i="2" s="1"/>
  <c r="AD392" i="2" s="1"/>
  <c r="T397" i="2"/>
  <c r="U397" i="2" s="1"/>
  <c r="V397" i="2" s="1"/>
  <c r="W397" i="2" s="1"/>
  <c r="X397" i="2" s="1"/>
  <c r="Y397" i="2" s="1"/>
  <c r="Z397" i="2" s="1"/>
  <c r="AA397" i="2" s="1"/>
  <c r="AB397" i="2" s="1"/>
  <c r="AC397" i="2" s="1"/>
  <c r="AD397" i="2" s="1"/>
  <c r="T401" i="2"/>
  <c r="U401" i="2" s="1"/>
  <c r="V401" i="2" s="1"/>
  <c r="W401" i="2" s="1"/>
  <c r="X401" i="2" s="1"/>
  <c r="Y401" i="2" s="1"/>
  <c r="Z401" i="2" s="1"/>
  <c r="AA401" i="2" s="1"/>
  <c r="AB401" i="2" s="1"/>
  <c r="AC401" i="2" s="1"/>
  <c r="AD401" i="2" s="1"/>
  <c r="T405" i="2"/>
  <c r="U405" i="2" s="1"/>
  <c r="V405" i="2" s="1"/>
  <c r="W405" i="2" s="1"/>
  <c r="X405" i="2" s="1"/>
  <c r="Y405" i="2" s="1"/>
  <c r="Z405" i="2" s="1"/>
  <c r="AA405" i="2" s="1"/>
  <c r="AB405" i="2" s="1"/>
  <c r="AC405" i="2" s="1"/>
  <c r="AD405" i="2" s="1"/>
  <c r="T409" i="2"/>
  <c r="U409" i="2" s="1"/>
  <c r="V409" i="2" s="1"/>
  <c r="W409" i="2" s="1"/>
  <c r="X409" i="2" s="1"/>
  <c r="Y409" i="2" s="1"/>
  <c r="Z409" i="2" s="1"/>
  <c r="AA409" i="2" s="1"/>
  <c r="AB409" i="2" s="1"/>
  <c r="AC409" i="2" s="1"/>
  <c r="AD409" i="2" s="1"/>
  <c r="T414" i="2"/>
  <c r="U414" i="2" s="1"/>
  <c r="V414" i="2" s="1"/>
  <c r="W414" i="2" s="1"/>
  <c r="X414" i="2" s="1"/>
  <c r="Y414" i="2" s="1"/>
  <c r="Z414" i="2" s="1"/>
  <c r="AA414" i="2" s="1"/>
  <c r="AB414" i="2" s="1"/>
  <c r="AC414" i="2" s="1"/>
  <c r="AD414" i="2" s="1"/>
  <c r="T418" i="2"/>
  <c r="U418" i="2" s="1"/>
  <c r="V418" i="2" s="1"/>
  <c r="W418" i="2" s="1"/>
  <c r="X418" i="2" s="1"/>
  <c r="Y418" i="2" s="1"/>
  <c r="Z418" i="2" s="1"/>
  <c r="AA418" i="2" s="1"/>
  <c r="AB418" i="2" s="1"/>
  <c r="AC418" i="2" s="1"/>
  <c r="AD418" i="2" s="1"/>
  <c r="T422" i="2"/>
  <c r="U422" i="2" s="1"/>
  <c r="V422" i="2" s="1"/>
  <c r="W422" i="2" s="1"/>
  <c r="X422" i="2" s="1"/>
  <c r="Y422" i="2" s="1"/>
  <c r="Z422" i="2" s="1"/>
  <c r="AA422" i="2" s="1"/>
  <c r="AB422" i="2" s="1"/>
  <c r="AC422" i="2" s="1"/>
  <c r="AD422" i="2" s="1"/>
  <c r="T426" i="2"/>
  <c r="U426" i="2" s="1"/>
  <c r="V426" i="2" s="1"/>
  <c r="W426" i="2" s="1"/>
  <c r="X426" i="2" s="1"/>
  <c r="Y426" i="2" s="1"/>
  <c r="Z426" i="2" s="1"/>
  <c r="AA426" i="2" s="1"/>
  <c r="AB426" i="2" s="1"/>
  <c r="AC426" i="2" s="1"/>
  <c r="AD426" i="2" s="1"/>
  <c r="T369" i="2"/>
  <c r="U369" i="2" s="1"/>
  <c r="V369" i="2" s="1"/>
  <c r="W369" i="2" s="1"/>
  <c r="X369" i="2" s="1"/>
  <c r="Y369" i="2" s="1"/>
  <c r="Z369" i="2" s="1"/>
  <c r="AA369" i="2" s="1"/>
  <c r="AB369" i="2" s="1"/>
  <c r="AC369" i="2" s="1"/>
  <c r="AD369" i="2" s="1"/>
  <c r="T373" i="2"/>
  <c r="U373" i="2" s="1"/>
  <c r="V373" i="2" s="1"/>
  <c r="W373" i="2" s="1"/>
  <c r="X373" i="2" s="1"/>
  <c r="Y373" i="2" s="1"/>
  <c r="Z373" i="2" s="1"/>
  <c r="AA373" i="2" s="1"/>
  <c r="AB373" i="2" s="1"/>
  <c r="AC373" i="2" s="1"/>
  <c r="AD373" i="2" s="1"/>
  <c r="T377" i="2"/>
  <c r="U377" i="2" s="1"/>
  <c r="V377" i="2" s="1"/>
  <c r="W377" i="2" s="1"/>
  <c r="X377" i="2" s="1"/>
  <c r="Y377" i="2" s="1"/>
  <c r="Z377" i="2" s="1"/>
  <c r="AA377" i="2" s="1"/>
  <c r="AB377" i="2" s="1"/>
  <c r="AC377" i="2" s="1"/>
  <c r="AD377" i="2" s="1"/>
  <c r="R396" i="2"/>
  <c r="Q395" i="2"/>
  <c r="R432" i="2"/>
  <c r="Q431" i="2"/>
  <c r="T433" i="2"/>
  <c r="U433" i="2" s="1"/>
  <c r="V433" i="2" s="1"/>
  <c r="W433" i="2" s="1"/>
  <c r="X433" i="2" s="1"/>
  <c r="Y433" i="2" s="1"/>
  <c r="Z433" i="2" s="1"/>
  <c r="AA433" i="2" s="1"/>
  <c r="AB433" i="2" s="1"/>
  <c r="AC433" i="2" s="1"/>
  <c r="AD433" i="2" s="1"/>
  <c r="T438" i="2"/>
  <c r="U438" i="2" s="1"/>
  <c r="V438" i="2" s="1"/>
  <c r="W438" i="2" s="1"/>
  <c r="X438" i="2" s="1"/>
  <c r="Y438" i="2" s="1"/>
  <c r="Z438" i="2" s="1"/>
  <c r="AA438" i="2" s="1"/>
  <c r="AB438" i="2" s="1"/>
  <c r="AC438" i="2" s="1"/>
  <c r="AD438" i="2" s="1"/>
  <c r="T443" i="2"/>
  <c r="U443" i="2" s="1"/>
  <c r="V443" i="2" s="1"/>
  <c r="W443" i="2" s="1"/>
  <c r="X443" i="2" s="1"/>
  <c r="Y443" i="2" s="1"/>
  <c r="Z443" i="2" s="1"/>
  <c r="AA443" i="2" s="1"/>
  <c r="AB443" i="2" s="1"/>
  <c r="AC443" i="2" s="1"/>
  <c r="AD443" i="2" s="1"/>
  <c r="T447" i="2"/>
  <c r="U447" i="2" s="1"/>
  <c r="V447" i="2" s="1"/>
  <c r="W447" i="2" s="1"/>
  <c r="X447" i="2" s="1"/>
  <c r="Y447" i="2" s="1"/>
  <c r="Z447" i="2" s="1"/>
  <c r="AA447" i="2" s="1"/>
  <c r="AB447" i="2" s="1"/>
  <c r="AC447" i="2" s="1"/>
  <c r="AD447" i="2" s="1"/>
  <c r="T453" i="2"/>
  <c r="U453" i="2" s="1"/>
  <c r="V453" i="2" s="1"/>
  <c r="W453" i="2" s="1"/>
  <c r="X453" i="2" s="1"/>
  <c r="Y453" i="2" s="1"/>
  <c r="Z453" i="2" s="1"/>
  <c r="AA453" i="2" s="1"/>
  <c r="AB453" i="2" s="1"/>
  <c r="AC453" i="2" s="1"/>
  <c r="AD453" i="2" s="1"/>
  <c r="T457" i="2"/>
  <c r="U457" i="2" s="1"/>
  <c r="V457" i="2" s="1"/>
  <c r="W457" i="2" s="1"/>
  <c r="X457" i="2" s="1"/>
  <c r="Y457" i="2" s="1"/>
  <c r="Z457" i="2" s="1"/>
  <c r="AA457" i="2" s="1"/>
  <c r="AB457" i="2" s="1"/>
  <c r="AC457" i="2" s="1"/>
  <c r="AD457" i="2" s="1"/>
  <c r="T461" i="2"/>
  <c r="U461" i="2" s="1"/>
  <c r="V461" i="2" s="1"/>
  <c r="W461" i="2" s="1"/>
  <c r="X461" i="2" s="1"/>
  <c r="Y461" i="2" s="1"/>
  <c r="Z461" i="2" s="1"/>
  <c r="AA461" i="2" s="1"/>
  <c r="AB461" i="2" s="1"/>
  <c r="AC461" i="2" s="1"/>
  <c r="AD461" i="2" s="1"/>
  <c r="T454" i="2"/>
  <c r="U454" i="2" s="1"/>
  <c r="V454" i="2" s="1"/>
  <c r="W454" i="2" s="1"/>
  <c r="X454" i="2" s="1"/>
  <c r="Y454" i="2" s="1"/>
  <c r="Z454" i="2" s="1"/>
  <c r="AA454" i="2" s="1"/>
  <c r="AB454" i="2" s="1"/>
  <c r="AC454" i="2" s="1"/>
  <c r="AD454" i="2" s="1"/>
  <c r="T458" i="2"/>
  <c r="U458" i="2" s="1"/>
  <c r="V458" i="2" s="1"/>
  <c r="W458" i="2" s="1"/>
  <c r="X458" i="2" s="1"/>
  <c r="Y458" i="2" s="1"/>
  <c r="Z458" i="2" s="1"/>
  <c r="AA458" i="2" s="1"/>
  <c r="AB458" i="2" s="1"/>
  <c r="AC458" i="2" s="1"/>
  <c r="AD458" i="2" s="1"/>
  <c r="T462" i="2"/>
  <c r="U462" i="2" s="1"/>
  <c r="V462" i="2" s="1"/>
  <c r="W462" i="2" s="1"/>
  <c r="X462" i="2" s="1"/>
  <c r="Y462" i="2" s="1"/>
  <c r="Z462" i="2" s="1"/>
  <c r="AA462" i="2" s="1"/>
  <c r="AB462" i="2" s="1"/>
  <c r="AC462" i="2" s="1"/>
  <c r="AD462" i="2" s="1"/>
  <c r="T465" i="2"/>
  <c r="U465" i="2" s="1"/>
  <c r="V465" i="2" s="1"/>
  <c r="W465" i="2" s="1"/>
  <c r="X465" i="2" s="1"/>
  <c r="Y465" i="2" s="1"/>
  <c r="Z465" i="2" s="1"/>
  <c r="AA465" i="2" s="1"/>
  <c r="AB465" i="2" s="1"/>
  <c r="AC465" i="2" s="1"/>
  <c r="AD465" i="2" s="1"/>
  <c r="T469" i="2"/>
  <c r="U469" i="2" s="1"/>
  <c r="V469" i="2" s="1"/>
  <c r="W469" i="2" s="1"/>
  <c r="X469" i="2" s="1"/>
  <c r="Y469" i="2" s="1"/>
  <c r="Z469" i="2" s="1"/>
  <c r="AA469" i="2" s="1"/>
  <c r="AB469" i="2" s="1"/>
  <c r="AC469" i="2" s="1"/>
  <c r="AD469" i="2" s="1"/>
  <c r="R46" i="2"/>
  <c r="Q45" i="2"/>
  <c r="T49" i="2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T53" i="2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T59" i="2"/>
  <c r="U59" i="2" s="1"/>
  <c r="V59" i="2" s="1"/>
  <c r="W59" i="2" s="1"/>
  <c r="X59" i="2" s="1"/>
  <c r="Y59" i="2" s="1"/>
  <c r="Z59" i="2" s="1"/>
  <c r="AA59" i="2" s="1"/>
  <c r="AB59" i="2" s="1"/>
  <c r="AC59" i="2" s="1"/>
  <c r="AD59" i="2" s="1"/>
  <c r="T62" i="2"/>
  <c r="U62" i="2" s="1"/>
  <c r="V62" i="2" s="1"/>
  <c r="W62" i="2" s="1"/>
  <c r="X62" i="2" s="1"/>
  <c r="Y62" i="2" s="1"/>
  <c r="Z62" i="2" s="1"/>
  <c r="AA62" i="2" s="1"/>
  <c r="AB62" i="2" s="1"/>
  <c r="AC62" i="2" s="1"/>
  <c r="AD62" i="2" s="1"/>
  <c r="T66" i="2"/>
  <c r="U66" i="2" s="1"/>
  <c r="V66" i="2" s="1"/>
  <c r="W66" i="2" s="1"/>
  <c r="X66" i="2" s="1"/>
  <c r="Y66" i="2" s="1"/>
  <c r="Z66" i="2" s="1"/>
  <c r="AA66" i="2" s="1"/>
  <c r="AB66" i="2" s="1"/>
  <c r="AC66" i="2" s="1"/>
  <c r="AD66" i="2" s="1"/>
  <c r="T70" i="2"/>
  <c r="U70" i="2" s="1"/>
  <c r="V70" i="2" s="1"/>
  <c r="W70" i="2" s="1"/>
  <c r="X70" i="2" s="1"/>
  <c r="Y70" i="2" s="1"/>
  <c r="Z70" i="2" s="1"/>
  <c r="AA70" i="2" s="1"/>
  <c r="AB70" i="2" s="1"/>
  <c r="AC70" i="2" s="1"/>
  <c r="AD70" i="2" s="1"/>
  <c r="T74" i="2"/>
  <c r="U74" i="2" s="1"/>
  <c r="V74" i="2" s="1"/>
  <c r="W74" i="2" s="1"/>
  <c r="X74" i="2" s="1"/>
  <c r="Y74" i="2" s="1"/>
  <c r="Z74" i="2" s="1"/>
  <c r="AA74" i="2" s="1"/>
  <c r="AB74" i="2" s="1"/>
  <c r="AC74" i="2" s="1"/>
  <c r="AD74" i="2" s="1"/>
  <c r="T78" i="2"/>
  <c r="U78" i="2" s="1"/>
  <c r="V78" i="2" s="1"/>
  <c r="W78" i="2" s="1"/>
  <c r="X78" i="2" s="1"/>
  <c r="Y78" i="2" s="1"/>
  <c r="Z78" i="2" s="1"/>
  <c r="AA78" i="2" s="1"/>
  <c r="AB78" i="2" s="1"/>
  <c r="AC78" i="2" s="1"/>
  <c r="AD78" i="2" s="1"/>
  <c r="T82" i="2"/>
  <c r="U82" i="2" s="1"/>
  <c r="V82" i="2" s="1"/>
  <c r="W82" i="2" s="1"/>
  <c r="X82" i="2" s="1"/>
  <c r="Y82" i="2" s="1"/>
  <c r="Z82" i="2" s="1"/>
  <c r="AA82" i="2" s="1"/>
  <c r="AB82" i="2" s="1"/>
  <c r="AC82" i="2" s="1"/>
  <c r="AD82" i="2" s="1"/>
  <c r="T86" i="2"/>
  <c r="U86" i="2" s="1"/>
  <c r="V86" i="2" s="1"/>
  <c r="W86" i="2" s="1"/>
  <c r="X86" i="2" s="1"/>
  <c r="Y86" i="2" s="1"/>
  <c r="Z86" i="2" s="1"/>
  <c r="AA86" i="2" s="1"/>
  <c r="AB86" i="2" s="1"/>
  <c r="AC86" i="2" s="1"/>
  <c r="AD86" i="2" s="1"/>
  <c r="T90" i="2"/>
  <c r="U90" i="2" s="1"/>
  <c r="V90" i="2" s="1"/>
  <c r="W90" i="2" s="1"/>
  <c r="X90" i="2" s="1"/>
  <c r="Y90" i="2" s="1"/>
  <c r="Z90" i="2" s="1"/>
  <c r="AA90" i="2" s="1"/>
  <c r="AB90" i="2" s="1"/>
  <c r="AC90" i="2" s="1"/>
  <c r="AD90" i="2" s="1"/>
  <c r="T94" i="2"/>
  <c r="U94" i="2" s="1"/>
  <c r="V94" i="2" s="1"/>
  <c r="W94" i="2" s="1"/>
  <c r="X94" i="2" s="1"/>
  <c r="Y94" i="2" s="1"/>
  <c r="Z94" i="2" s="1"/>
  <c r="AA94" i="2" s="1"/>
  <c r="AB94" i="2" s="1"/>
  <c r="AC94" i="2" s="1"/>
  <c r="AD94" i="2" s="1"/>
  <c r="S98" i="2"/>
  <c r="R97" i="2"/>
  <c r="T104" i="2"/>
  <c r="U104" i="2" s="1"/>
  <c r="V104" i="2" s="1"/>
  <c r="W104" i="2" s="1"/>
  <c r="X104" i="2" s="1"/>
  <c r="Y104" i="2" s="1"/>
  <c r="Z104" i="2" s="1"/>
  <c r="AA104" i="2" s="1"/>
  <c r="AB104" i="2" s="1"/>
  <c r="AC104" i="2" s="1"/>
  <c r="AD104" i="2" s="1"/>
  <c r="T108" i="2"/>
  <c r="U108" i="2" s="1"/>
  <c r="V108" i="2" s="1"/>
  <c r="W108" i="2" s="1"/>
  <c r="X108" i="2" s="1"/>
  <c r="Y108" i="2" s="1"/>
  <c r="Z108" i="2" s="1"/>
  <c r="AA108" i="2" s="1"/>
  <c r="AB108" i="2" s="1"/>
  <c r="AC108" i="2" s="1"/>
  <c r="AD108" i="2" s="1"/>
  <c r="T113" i="2"/>
  <c r="U113" i="2" s="1"/>
  <c r="V113" i="2" s="1"/>
  <c r="W113" i="2" s="1"/>
  <c r="X113" i="2" s="1"/>
  <c r="Y113" i="2" s="1"/>
  <c r="Z113" i="2" s="1"/>
  <c r="AA113" i="2" s="1"/>
  <c r="AB113" i="2" s="1"/>
  <c r="AC113" i="2" s="1"/>
  <c r="AD113" i="2" s="1"/>
  <c r="T117" i="2"/>
  <c r="U117" i="2" s="1"/>
  <c r="V117" i="2" s="1"/>
  <c r="W117" i="2" s="1"/>
  <c r="X117" i="2" s="1"/>
  <c r="Y117" i="2" s="1"/>
  <c r="Z117" i="2" s="1"/>
  <c r="AA117" i="2" s="1"/>
  <c r="AB117" i="2" s="1"/>
  <c r="AC117" i="2" s="1"/>
  <c r="AD117" i="2" s="1"/>
  <c r="T121" i="2"/>
  <c r="U121" i="2" s="1"/>
  <c r="V121" i="2" s="1"/>
  <c r="W121" i="2" s="1"/>
  <c r="X121" i="2" s="1"/>
  <c r="Y121" i="2" s="1"/>
  <c r="Z121" i="2" s="1"/>
  <c r="AA121" i="2" s="1"/>
  <c r="AB121" i="2" s="1"/>
  <c r="AC121" i="2" s="1"/>
  <c r="AD121" i="2" s="1"/>
  <c r="T125" i="2"/>
  <c r="U125" i="2" s="1"/>
  <c r="V125" i="2" s="1"/>
  <c r="W125" i="2" s="1"/>
  <c r="X125" i="2" s="1"/>
  <c r="Y125" i="2" s="1"/>
  <c r="Z125" i="2" s="1"/>
  <c r="AA125" i="2" s="1"/>
  <c r="AB125" i="2" s="1"/>
  <c r="AC125" i="2" s="1"/>
  <c r="AD125" i="2" s="1"/>
  <c r="T129" i="2"/>
  <c r="U129" i="2" s="1"/>
  <c r="V129" i="2" s="1"/>
  <c r="W129" i="2" s="1"/>
  <c r="X129" i="2" s="1"/>
  <c r="Y129" i="2" s="1"/>
  <c r="Z129" i="2" s="1"/>
  <c r="AA129" i="2" s="1"/>
  <c r="AB129" i="2" s="1"/>
  <c r="AC129" i="2" s="1"/>
  <c r="AD129" i="2" s="1"/>
  <c r="T133" i="2"/>
  <c r="U133" i="2" s="1"/>
  <c r="V133" i="2" s="1"/>
  <c r="W133" i="2" s="1"/>
  <c r="X133" i="2" s="1"/>
  <c r="Y133" i="2" s="1"/>
  <c r="Z133" i="2" s="1"/>
  <c r="AA133" i="2" s="1"/>
  <c r="AB133" i="2" s="1"/>
  <c r="AC133" i="2" s="1"/>
  <c r="AD133" i="2" s="1"/>
  <c r="T17" i="2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T24" i="2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T28" i="2"/>
  <c r="U28" i="2" s="1"/>
  <c r="V28" i="2" s="1"/>
  <c r="W28" i="2" s="1"/>
  <c r="X28" i="2" s="1"/>
  <c r="Y28" i="2" s="1"/>
  <c r="Z28" i="2" s="1"/>
  <c r="AA28" i="2" s="1"/>
  <c r="AB28" i="2" s="1"/>
  <c r="AC28" i="2" s="1"/>
  <c r="AD28" i="2" s="1"/>
  <c r="T32" i="2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T36" i="2"/>
  <c r="U36" i="2" s="1"/>
  <c r="V36" i="2" s="1"/>
  <c r="W36" i="2" s="1"/>
  <c r="X36" i="2" s="1"/>
  <c r="Y36" i="2" s="1"/>
  <c r="Z36" i="2" s="1"/>
  <c r="AA36" i="2" s="1"/>
  <c r="AB36" i="2" s="1"/>
  <c r="AC36" i="2" s="1"/>
  <c r="AD36" i="2" s="1"/>
  <c r="T40" i="2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T44" i="2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T50" i="2"/>
  <c r="U50" i="2" s="1"/>
  <c r="V50" i="2" s="1"/>
  <c r="W50" i="2" s="1"/>
  <c r="X50" i="2" s="1"/>
  <c r="Y50" i="2" s="1"/>
  <c r="Z50" i="2" s="1"/>
  <c r="AA50" i="2" s="1"/>
  <c r="AB50" i="2" s="1"/>
  <c r="AC50" i="2" s="1"/>
  <c r="AD50" i="2" s="1"/>
  <c r="R100" i="2"/>
  <c r="Q99" i="2"/>
  <c r="T103" i="2"/>
  <c r="U103" i="2" s="1"/>
  <c r="V103" i="2" s="1"/>
  <c r="W103" i="2" s="1"/>
  <c r="X103" i="2" s="1"/>
  <c r="Y103" i="2" s="1"/>
  <c r="Z103" i="2" s="1"/>
  <c r="AA103" i="2" s="1"/>
  <c r="AB103" i="2" s="1"/>
  <c r="AC103" i="2" s="1"/>
  <c r="AD103" i="2" s="1"/>
  <c r="T107" i="2"/>
  <c r="U107" i="2" s="1"/>
  <c r="V107" i="2" s="1"/>
  <c r="W107" i="2" s="1"/>
  <c r="X107" i="2" s="1"/>
  <c r="Y107" i="2" s="1"/>
  <c r="Z107" i="2" s="1"/>
  <c r="AA107" i="2" s="1"/>
  <c r="AB107" i="2" s="1"/>
  <c r="AC107" i="2" s="1"/>
  <c r="AD107" i="2" s="1"/>
  <c r="T110" i="2"/>
  <c r="U110" i="2" s="1"/>
  <c r="V110" i="2" s="1"/>
  <c r="W110" i="2" s="1"/>
  <c r="X110" i="2" s="1"/>
  <c r="Y110" i="2" s="1"/>
  <c r="Z110" i="2" s="1"/>
  <c r="AA110" i="2" s="1"/>
  <c r="AB110" i="2" s="1"/>
  <c r="AC110" i="2" s="1"/>
  <c r="AD110" i="2" s="1"/>
  <c r="T114" i="2"/>
  <c r="U114" i="2" s="1"/>
  <c r="V114" i="2" s="1"/>
  <c r="W114" i="2" s="1"/>
  <c r="X114" i="2" s="1"/>
  <c r="Y114" i="2" s="1"/>
  <c r="Z114" i="2" s="1"/>
  <c r="AA114" i="2" s="1"/>
  <c r="AB114" i="2" s="1"/>
  <c r="AC114" i="2" s="1"/>
  <c r="AD114" i="2" s="1"/>
  <c r="T120" i="2"/>
  <c r="U120" i="2" s="1"/>
  <c r="V120" i="2" s="1"/>
  <c r="W120" i="2" s="1"/>
  <c r="X120" i="2" s="1"/>
  <c r="Y120" i="2" s="1"/>
  <c r="Z120" i="2" s="1"/>
  <c r="AA120" i="2" s="1"/>
  <c r="AB120" i="2" s="1"/>
  <c r="AC120" i="2" s="1"/>
  <c r="AD120" i="2" s="1"/>
  <c r="T124" i="2"/>
  <c r="U124" i="2" s="1"/>
  <c r="V124" i="2" s="1"/>
  <c r="W124" i="2" s="1"/>
  <c r="X124" i="2" s="1"/>
  <c r="Y124" i="2" s="1"/>
  <c r="Z124" i="2" s="1"/>
  <c r="AA124" i="2" s="1"/>
  <c r="AB124" i="2" s="1"/>
  <c r="AC124" i="2" s="1"/>
  <c r="AD124" i="2" s="1"/>
  <c r="T128" i="2"/>
  <c r="U128" i="2" s="1"/>
  <c r="V128" i="2" s="1"/>
  <c r="W128" i="2" s="1"/>
  <c r="X128" i="2" s="1"/>
  <c r="Y128" i="2" s="1"/>
  <c r="Z128" i="2" s="1"/>
  <c r="AA128" i="2" s="1"/>
  <c r="AB128" i="2" s="1"/>
  <c r="AC128" i="2" s="1"/>
  <c r="AD128" i="2" s="1"/>
  <c r="T132" i="2"/>
  <c r="U132" i="2" s="1"/>
  <c r="V132" i="2" s="1"/>
  <c r="W132" i="2" s="1"/>
  <c r="X132" i="2" s="1"/>
  <c r="Y132" i="2" s="1"/>
  <c r="Z132" i="2" s="1"/>
  <c r="AA132" i="2" s="1"/>
  <c r="AB132" i="2" s="1"/>
  <c r="AC132" i="2" s="1"/>
  <c r="AD132" i="2" s="1"/>
  <c r="T139" i="2"/>
  <c r="U139" i="2" s="1"/>
  <c r="V139" i="2" s="1"/>
  <c r="W139" i="2" s="1"/>
  <c r="X139" i="2" s="1"/>
  <c r="Y139" i="2" s="1"/>
  <c r="Z139" i="2" s="1"/>
  <c r="AA139" i="2" s="1"/>
  <c r="AB139" i="2" s="1"/>
  <c r="AC139" i="2" s="1"/>
  <c r="AD139" i="2" s="1"/>
  <c r="T141" i="2"/>
  <c r="U141" i="2" s="1"/>
  <c r="V141" i="2" s="1"/>
  <c r="W141" i="2" s="1"/>
  <c r="X141" i="2" s="1"/>
  <c r="Y141" i="2" s="1"/>
  <c r="Z141" i="2" s="1"/>
  <c r="AA141" i="2" s="1"/>
  <c r="AB141" i="2" s="1"/>
  <c r="AC141" i="2" s="1"/>
  <c r="AD141" i="2" s="1"/>
  <c r="T145" i="2"/>
  <c r="U145" i="2" s="1"/>
  <c r="V145" i="2" s="1"/>
  <c r="W145" i="2" s="1"/>
  <c r="X145" i="2" s="1"/>
  <c r="Y145" i="2" s="1"/>
  <c r="Z145" i="2" s="1"/>
  <c r="AA145" i="2" s="1"/>
  <c r="AB145" i="2" s="1"/>
  <c r="AC145" i="2" s="1"/>
  <c r="AD145" i="2" s="1"/>
  <c r="T151" i="2"/>
  <c r="U151" i="2" s="1"/>
  <c r="V151" i="2" s="1"/>
  <c r="W151" i="2" s="1"/>
  <c r="X151" i="2" s="1"/>
  <c r="Y151" i="2" s="1"/>
  <c r="Z151" i="2" s="1"/>
  <c r="AA151" i="2" s="1"/>
  <c r="AB151" i="2" s="1"/>
  <c r="AC151" i="2" s="1"/>
  <c r="AD151" i="2" s="1"/>
  <c r="T155" i="2"/>
  <c r="U155" i="2" s="1"/>
  <c r="V155" i="2" s="1"/>
  <c r="W155" i="2" s="1"/>
  <c r="X155" i="2" s="1"/>
  <c r="Y155" i="2" s="1"/>
  <c r="Z155" i="2" s="1"/>
  <c r="AA155" i="2" s="1"/>
  <c r="AB155" i="2" s="1"/>
  <c r="AC155" i="2" s="1"/>
  <c r="AD155" i="2" s="1"/>
  <c r="T178" i="2"/>
  <c r="U178" i="2" s="1"/>
  <c r="V178" i="2" s="1"/>
  <c r="W178" i="2" s="1"/>
  <c r="X178" i="2" s="1"/>
  <c r="Y178" i="2" s="1"/>
  <c r="Z178" i="2" s="1"/>
  <c r="AA178" i="2" s="1"/>
  <c r="AB178" i="2" s="1"/>
  <c r="AC178" i="2" s="1"/>
  <c r="AD178" i="2" s="1"/>
  <c r="T193" i="2"/>
  <c r="U193" i="2" s="1"/>
  <c r="V193" i="2" s="1"/>
  <c r="W193" i="2" s="1"/>
  <c r="X193" i="2" s="1"/>
  <c r="Y193" i="2" s="1"/>
  <c r="Z193" i="2" s="1"/>
  <c r="AA193" i="2" s="1"/>
  <c r="AB193" i="2" s="1"/>
  <c r="AC193" i="2" s="1"/>
  <c r="AD193" i="2" s="1"/>
  <c r="T196" i="2"/>
  <c r="U196" i="2" s="1"/>
  <c r="V196" i="2" s="1"/>
  <c r="W196" i="2" s="1"/>
  <c r="X196" i="2" s="1"/>
  <c r="Y196" i="2" s="1"/>
  <c r="Z196" i="2" s="1"/>
  <c r="AA196" i="2" s="1"/>
  <c r="AB196" i="2" s="1"/>
  <c r="AC196" i="2" s="1"/>
  <c r="AD196" i="2" s="1"/>
  <c r="T200" i="2"/>
  <c r="U200" i="2" s="1"/>
  <c r="V200" i="2" s="1"/>
  <c r="W200" i="2" s="1"/>
  <c r="X200" i="2" s="1"/>
  <c r="Y200" i="2" s="1"/>
  <c r="Z200" i="2" s="1"/>
  <c r="AA200" i="2" s="1"/>
  <c r="AB200" i="2" s="1"/>
  <c r="AC200" i="2" s="1"/>
  <c r="AD200" i="2" s="1"/>
  <c r="T204" i="2"/>
  <c r="U204" i="2" s="1"/>
  <c r="V204" i="2" s="1"/>
  <c r="W204" i="2" s="1"/>
  <c r="X204" i="2" s="1"/>
  <c r="Y204" i="2" s="1"/>
  <c r="Z204" i="2" s="1"/>
  <c r="AA204" i="2" s="1"/>
  <c r="AB204" i="2" s="1"/>
  <c r="AC204" i="2" s="1"/>
  <c r="AD204" i="2" s="1"/>
  <c r="T208" i="2"/>
  <c r="U208" i="2" s="1"/>
  <c r="V208" i="2" s="1"/>
  <c r="W208" i="2" s="1"/>
  <c r="X208" i="2" s="1"/>
  <c r="Y208" i="2" s="1"/>
  <c r="Z208" i="2" s="1"/>
  <c r="AA208" i="2" s="1"/>
  <c r="AB208" i="2" s="1"/>
  <c r="AC208" i="2" s="1"/>
  <c r="AD208" i="2" s="1"/>
  <c r="T212" i="2"/>
  <c r="U212" i="2" s="1"/>
  <c r="V212" i="2" s="1"/>
  <c r="W212" i="2" s="1"/>
  <c r="X212" i="2" s="1"/>
  <c r="Y212" i="2" s="1"/>
  <c r="Z212" i="2" s="1"/>
  <c r="AA212" i="2" s="1"/>
  <c r="AB212" i="2" s="1"/>
  <c r="AC212" i="2" s="1"/>
  <c r="AD212" i="2" s="1"/>
  <c r="T216" i="2"/>
  <c r="U216" i="2" s="1"/>
  <c r="V216" i="2" s="1"/>
  <c r="W216" i="2" s="1"/>
  <c r="X216" i="2" s="1"/>
  <c r="Y216" i="2" s="1"/>
  <c r="Z216" i="2" s="1"/>
  <c r="AA216" i="2" s="1"/>
  <c r="AB216" i="2" s="1"/>
  <c r="AC216" i="2" s="1"/>
  <c r="AD216" i="2" s="1"/>
  <c r="T220" i="2"/>
  <c r="U220" i="2" s="1"/>
  <c r="V220" i="2" s="1"/>
  <c r="W220" i="2" s="1"/>
  <c r="X220" i="2" s="1"/>
  <c r="Y220" i="2" s="1"/>
  <c r="Z220" i="2" s="1"/>
  <c r="AA220" i="2" s="1"/>
  <c r="AB220" i="2" s="1"/>
  <c r="AC220" i="2" s="1"/>
  <c r="AD220" i="2" s="1"/>
  <c r="T235" i="2"/>
  <c r="U235" i="2" s="1"/>
  <c r="V235" i="2" s="1"/>
  <c r="W235" i="2" s="1"/>
  <c r="X235" i="2" s="1"/>
  <c r="Y235" i="2" s="1"/>
  <c r="Z235" i="2" s="1"/>
  <c r="AA235" i="2" s="1"/>
  <c r="AB235" i="2" s="1"/>
  <c r="AC235" i="2" s="1"/>
  <c r="AD235" i="2" s="1"/>
  <c r="T249" i="2"/>
  <c r="U249" i="2" s="1"/>
  <c r="V249" i="2" s="1"/>
  <c r="W249" i="2" s="1"/>
  <c r="X249" i="2" s="1"/>
  <c r="Y249" i="2" s="1"/>
  <c r="Z249" i="2" s="1"/>
  <c r="AA249" i="2" s="1"/>
  <c r="AB249" i="2" s="1"/>
  <c r="AC249" i="2" s="1"/>
  <c r="AD249" i="2" s="1"/>
  <c r="T136" i="2"/>
  <c r="U136" i="2" s="1"/>
  <c r="V136" i="2" s="1"/>
  <c r="W136" i="2" s="1"/>
  <c r="X136" i="2" s="1"/>
  <c r="Y136" i="2" s="1"/>
  <c r="Z136" i="2" s="1"/>
  <c r="AA136" i="2" s="1"/>
  <c r="AB136" i="2" s="1"/>
  <c r="AC136" i="2" s="1"/>
  <c r="AD136" i="2" s="1"/>
  <c r="T140" i="2"/>
  <c r="U140" i="2" s="1"/>
  <c r="V140" i="2" s="1"/>
  <c r="W140" i="2" s="1"/>
  <c r="X140" i="2" s="1"/>
  <c r="Y140" i="2" s="1"/>
  <c r="Z140" i="2" s="1"/>
  <c r="AA140" i="2" s="1"/>
  <c r="AB140" i="2" s="1"/>
  <c r="AC140" i="2" s="1"/>
  <c r="AD140" i="2" s="1"/>
  <c r="T144" i="2"/>
  <c r="U144" i="2" s="1"/>
  <c r="V144" i="2" s="1"/>
  <c r="W144" i="2" s="1"/>
  <c r="X144" i="2" s="1"/>
  <c r="Y144" i="2" s="1"/>
  <c r="Z144" i="2" s="1"/>
  <c r="AA144" i="2" s="1"/>
  <c r="AB144" i="2" s="1"/>
  <c r="AC144" i="2" s="1"/>
  <c r="AD144" i="2" s="1"/>
  <c r="T150" i="2"/>
  <c r="U150" i="2" s="1"/>
  <c r="V150" i="2" s="1"/>
  <c r="W150" i="2" s="1"/>
  <c r="X150" i="2" s="1"/>
  <c r="Y150" i="2" s="1"/>
  <c r="Z150" i="2" s="1"/>
  <c r="AA150" i="2" s="1"/>
  <c r="AB150" i="2" s="1"/>
  <c r="AC150" i="2" s="1"/>
  <c r="AD150" i="2" s="1"/>
  <c r="T154" i="2"/>
  <c r="U154" i="2" s="1"/>
  <c r="V154" i="2" s="1"/>
  <c r="W154" i="2" s="1"/>
  <c r="X154" i="2" s="1"/>
  <c r="Y154" i="2" s="1"/>
  <c r="Z154" i="2" s="1"/>
  <c r="AA154" i="2" s="1"/>
  <c r="AB154" i="2" s="1"/>
  <c r="AC154" i="2" s="1"/>
  <c r="AD154" i="2" s="1"/>
  <c r="T158" i="2"/>
  <c r="U158" i="2" s="1"/>
  <c r="V158" i="2" s="1"/>
  <c r="W158" i="2" s="1"/>
  <c r="X158" i="2" s="1"/>
  <c r="Y158" i="2" s="1"/>
  <c r="Z158" i="2" s="1"/>
  <c r="AA158" i="2" s="1"/>
  <c r="AB158" i="2" s="1"/>
  <c r="AC158" i="2" s="1"/>
  <c r="AD158" i="2" s="1"/>
  <c r="T197" i="2"/>
  <c r="U197" i="2" s="1"/>
  <c r="V197" i="2" s="1"/>
  <c r="W197" i="2" s="1"/>
  <c r="X197" i="2" s="1"/>
  <c r="Y197" i="2" s="1"/>
  <c r="Z197" i="2" s="1"/>
  <c r="AA197" i="2" s="1"/>
  <c r="AB197" i="2" s="1"/>
  <c r="AC197" i="2" s="1"/>
  <c r="AD197" i="2" s="1"/>
  <c r="T201" i="2"/>
  <c r="U201" i="2" s="1"/>
  <c r="V201" i="2" s="1"/>
  <c r="W201" i="2" s="1"/>
  <c r="X201" i="2" s="1"/>
  <c r="Y201" i="2" s="1"/>
  <c r="Z201" i="2" s="1"/>
  <c r="AA201" i="2" s="1"/>
  <c r="AB201" i="2" s="1"/>
  <c r="AC201" i="2" s="1"/>
  <c r="AD201" i="2" s="1"/>
  <c r="T205" i="2"/>
  <c r="U205" i="2" s="1"/>
  <c r="V205" i="2" s="1"/>
  <c r="W205" i="2" s="1"/>
  <c r="X205" i="2" s="1"/>
  <c r="Y205" i="2" s="1"/>
  <c r="Z205" i="2" s="1"/>
  <c r="AA205" i="2" s="1"/>
  <c r="AB205" i="2" s="1"/>
  <c r="AC205" i="2" s="1"/>
  <c r="AD205" i="2" s="1"/>
  <c r="T209" i="2"/>
  <c r="U209" i="2" s="1"/>
  <c r="V209" i="2" s="1"/>
  <c r="W209" i="2" s="1"/>
  <c r="X209" i="2" s="1"/>
  <c r="Y209" i="2" s="1"/>
  <c r="Z209" i="2" s="1"/>
  <c r="AA209" i="2" s="1"/>
  <c r="AB209" i="2" s="1"/>
  <c r="AC209" i="2" s="1"/>
  <c r="AD209" i="2" s="1"/>
  <c r="T213" i="2"/>
  <c r="U213" i="2" s="1"/>
  <c r="V213" i="2" s="1"/>
  <c r="W213" i="2" s="1"/>
  <c r="X213" i="2" s="1"/>
  <c r="Y213" i="2" s="1"/>
  <c r="Z213" i="2" s="1"/>
  <c r="AA213" i="2" s="1"/>
  <c r="AB213" i="2" s="1"/>
  <c r="AC213" i="2" s="1"/>
  <c r="AD213" i="2" s="1"/>
  <c r="T217" i="2"/>
  <c r="U217" i="2" s="1"/>
  <c r="V217" i="2" s="1"/>
  <c r="W217" i="2" s="1"/>
  <c r="X217" i="2" s="1"/>
  <c r="Y217" i="2" s="1"/>
  <c r="Z217" i="2" s="1"/>
  <c r="AA217" i="2" s="1"/>
  <c r="AB217" i="2" s="1"/>
  <c r="AC217" i="2" s="1"/>
  <c r="AD217" i="2" s="1"/>
  <c r="T221" i="2"/>
  <c r="U221" i="2" s="1"/>
  <c r="V221" i="2" s="1"/>
  <c r="W221" i="2" s="1"/>
  <c r="X221" i="2" s="1"/>
  <c r="Y221" i="2" s="1"/>
  <c r="Z221" i="2" s="1"/>
  <c r="AA221" i="2" s="1"/>
  <c r="AB221" i="2" s="1"/>
  <c r="AC221" i="2" s="1"/>
  <c r="AD221" i="2" s="1"/>
  <c r="AE221" i="2" s="1"/>
  <c r="T234" i="2"/>
  <c r="U234" i="2" s="1"/>
  <c r="V234" i="2" s="1"/>
  <c r="W234" i="2" s="1"/>
  <c r="X234" i="2" s="1"/>
  <c r="Y234" i="2" s="1"/>
  <c r="Z234" i="2" s="1"/>
  <c r="AA234" i="2" s="1"/>
  <c r="AB234" i="2" s="1"/>
  <c r="AC234" i="2" s="1"/>
  <c r="AD234" i="2" s="1"/>
  <c r="T248" i="2"/>
  <c r="U248" i="2" s="1"/>
  <c r="V248" i="2" s="1"/>
  <c r="W248" i="2" s="1"/>
  <c r="X248" i="2" s="1"/>
  <c r="Y248" i="2" s="1"/>
  <c r="Z248" i="2" s="1"/>
  <c r="AA248" i="2" s="1"/>
  <c r="AB248" i="2" s="1"/>
  <c r="AC248" i="2" s="1"/>
  <c r="AD248" i="2" s="1"/>
  <c r="T252" i="2"/>
  <c r="U252" i="2" s="1"/>
  <c r="V252" i="2" s="1"/>
  <c r="W252" i="2" s="1"/>
  <c r="X252" i="2" s="1"/>
  <c r="Y252" i="2" s="1"/>
  <c r="Z252" i="2" s="1"/>
  <c r="AA252" i="2" s="1"/>
  <c r="AB252" i="2" s="1"/>
  <c r="AC252" i="2" s="1"/>
  <c r="AD252" i="2" s="1"/>
  <c r="T161" i="2"/>
  <c r="U161" i="2" s="1"/>
  <c r="V161" i="2" s="1"/>
  <c r="W161" i="2" s="1"/>
  <c r="X161" i="2" s="1"/>
  <c r="Y161" i="2" s="1"/>
  <c r="Z161" i="2" s="1"/>
  <c r="AA161" i="2" s="1"/>
  <c r="AB161" i="2" s="1"/>
  <c r="AC161" i="2" s="1"/>
  <c r="AD161" i="2" s="1"/>
  <c r="T163" i="2"/>
  <c r="U163" i="2" s="1"/>
  <c r="V163" i="2" s="1"/>
  <c r="W163" i="2" s="1"/>
  <c r="X163" i="2" s="1"/>
  <c r="Y163" i="2" s="1"/>
  <c r="Z163" i="2" s="1"/>
  <c r="AA163" i="2" s="1"/>
  <c r="AB163" i="2" s="1"/>
  <c r="AC163" i="2" s="1"/>
  <c r="AD163" i="2" s="1"/>
  <c r="T165" i="2"/>
  <c r="U165" i="2" s="1"/>
  <c r="V165" i="2" s="1"/>
  <c r="W165" i="2" s="1"/>
  <c r="X165" i="2" s="1"/>
  <c r="Y165" i="2" s="1"/>
  <c r="Z165" i="2" s="1"/>
  <c r="AA165" i="2" s="1"/>
  <c r="AB165" i="2" s="1"/>
  <c r="AC165" i="2" s="1"/>
  <c r="AD165" i="2" s="1"/>
  <c r="T167" i="2"/>
  <c r="U167" i="2" s="1"/>
  <c r="V167" i="2" s="1"/>
  <c r="W167" i="2" s="1"/>
  <c r="X167" i="2" s="1"/>
  <c r="Y167" i="2" s="1"/>
  <c r="Z167" i="2" s="1"/>
  <c r="AA167" i="2" s="1"/>
  <c r="AB167" i="2" s="1"/>
  <c r="AC167" i="2" s="1"/>
  <c r="AD167" i="2" s="1"/>
  <c r="T169" i="2"/>
  <c r="U169" i="2" s="1"/>
  <c r="V169" i="2" s="1"/>
  <c r="W169" i="2" s="1"/>
  <c r="X169" i="2" s="1"/>
  <c r="Y169" i="2" s="1"/>
  <c r="Z169" i="2" s="1"/>
  <c r="AA169" i="2" s="1"/>
  <c r="AB169" i="2" s="1"/>
  <c r="AC169" i="2" s="1"/>
  <c r="AD169" i="2" s="1"/>
  <c r="T171" i="2"/>
  <c r="U171" i="2" s="1"/>
  <c r="V171" i="2" s="1"/>
  <c r="W171" i="2" s="1"/>
  <c r="X171" i="2" s="1"/>
  <c r="Y171" i="2" s="1"/>
  <c r="Z171" i="2" s="1"/>
  <c r="AA171" i="2" s="1"/>
  <c r="AB171" i="2" s="1"/>
  <c r="AC171" i="2" s="1"/>
  <c r="AD171" i="2" s="1"/>
  <c r="T173" i="2"/>
  <c r="U173" i="2" s="1"/>
  <c r="V173" i="2" s="1"/>
  <c r="W173" i="2" s="1"/>
  <c r="X173" i="2" s="1"/>
  <c r="Y173" i="2" s="1"/>
  <c r="Z173" i="2" s="1"/>
  <c r="AA173" i="2" s="1"/>
  <c r="AB173" i="2" s="1"/>
  <c r="AC173" i="2" s="1"/>
  <c r="AD173" i="2" s="1"/>
  <c r="T175" i="2"/>
  <c r="U175" i="2" s="1"/>
  <c r="V175" i="2" s="1"/>
  <c r="W175" i="2" s="1"/>
  <c r="X175" i="2" s="1"/>
  <c r="Y175" i="2" s="1"/>
  <c r="Z175" i="2" s="1"/>
  <c r="AA175" i="2" s="1"/>
  <c r="AB175" i="2" s="1"/>
  <c r="AC175" i="2" s="1"/>
  <c r="AD175" i="2" s="1"/>
  <c r="T179" i="2"/>
  <c r="U179" i="2" s="1"/>
  <c r="V179" i="2" s="1"/>
  <c r="W179" i="2" s="1"/>
  <c r="X179" i="2" s="1"/>
  <c r="Y179" i="2" s="1"/>
  <c r="Z179" i="2" s="1"/>
  <c r="AA179" i="2" s="1"/>
  <c r="AB179" i="2" s="1"/>
  <c r="AC179" i="2" s="1"/>
  <c r="AD179" i="2" s="1"/>
  <c r="R186" i="2"/>
  <c r="Q185" i="2"/>
  <c r="T189" i="2"/>
  <c r="U189" i="2" s="1"/>
  <c r="V189" i="2" s="1"/>
  <c r="W189" i="2" s="1"/>
  <c r="X189" i="2" s="1"/>
  <c r="Y189" i="2" s="1"/>
  <c r="Z189" i="2" s="1"/>
  <c r="AA189" i="2" s="1"/>
  <c r="AB189" i="2" s="1"/>
  <c r="AC189" i="2" s="1"/>
  <c r="AD189" i="2" s="1"/>
  <c r="T191" i="2"/>
  <c r="U191" i="2" s="1"/>
  <c r="V191" i="2" s="1"/>
  <c r="W191" i="2" s="1"/>
  <c r="X191" i="2" s="1"/>
  <c r="Y191" i="2" s="1"/>
  <c r="Z191" i="2" s="1"/>
  <c r="AA191" i="2" s="1"/>
  <c r="AB191" i="2" s="1"/>
  <c r="AC191" i="2" s="1"/>
  <c r="AD191" i="2" s="1"/>
  <c r="T225" i="2"/>
  <c r="U225" i="2" s="1"/>
  <c r="V225" i="2" s="1"/>
  <c r="W225" i="2" s="1"/>
  <c r="X225" i="2" s="1"/>
  <c r="Y225" i="2" s="1"/>
  <c r="Z225" i="2" s="1"/>
  <c r="AA225" i="2" s="1"/>
  <c r="AB225" i="2" s="1"/>
  <c r="AC225" i="2" s="1"/>
  <c r="AD225" i="2" s="1"/>
  <c r="T227" i="2"/>
  <c r="U227" i="2" s="1"/>
  <c r="V227" i="2" s="1"/>
  <c r="W227" i="2" s="1"/>
  <c r="X227" i="2" s="1"/>
  <c r="Y227" i="2" s="1"/>
  <c r="Z227" i="2" s="1"/>
  <c r="AA227" i="2" s="1"/>
  <c r="AB227" i="2" s="1"/>
  <c r="AC227" i="2" s="1"/>
  <c r="AD227" i="2" s="1"/>
  <c r="T229" i="2"/>
  <c r="U229" i="2" s="1"/>
  <c r="V229" i="2" s="1"/>
  <c r="W229" i="2" s="1"/>
  <c r="X229" i="2" s="1"/>
  <c r="Y229" i="2" s="1"/>
  <c r="Z229" i="2" s="1"/>
  <c r="AA229" i="2" s="1"/>
  <c r="AB229" i="2" s="1"/>
  <c r="AC229" i="2" s="1"/>
  <c r="AD229" i="2" s="1"/>
  <c r="T231" i="2"/>
  <c r="U231" i="2" s="1"/>
  <c r="V231" i="2" s="1"/>
  <c r="W231" i="2" s="1"/>
  <c r="X231" i="2" s="1"/>
  <c r="Y231" i="2" s="1"/>
  <c r="Z231" i="2" s="1"/>
  <c r="AA231" i="2" s="1"/>
  <c r="AB231" i="2" s="1"/>
  <c r="AC231" i="2" s="1"/>
  <c r="AD231" i="2" s="1"/>
  <c r="T238" i="2"/>
  <c r="U238" i="2" s="1"/>
  <c r="V238" i="2" s="1"/>
  <c r="W238" i="2" s="1"/>
  <c r="X238" i="2" s="1"/>
  <c r="Y238" i="2" s="1"/>
  <c r="Z238" i="2" s="1"/>
  <c r="AA238" i="2" s="1"/>
  <c r="AB238" i="2" s="1"/>
  <c r="AC238" i="2" s="1"/>
  <c r="AD238" i="2" s="1"/>
  <c r="T240" i="2"/>
  <c r="U240" i="2" s="1"/>
  <c r="V240" i="2" s="1"/>
  <c r="W240" i="2" s="1"/>
  <c r="X240" i="2" s="1"/>
  <c r="Y240" i="2" s="1"/>
  <c r="Z240" i="2" s="1"/>
  <c r="AA240" i="2" s="1"/>
  <c r="AB240" i="2" s="1"/>
  <c r="AC240" i="2" s="1"/>
  <c r="AD240" i="2" s="1"/>
  <c r="T242" i="2"/>
  <c r="U242" i="2" s="1"/>
  <c r="V242" i="2" s="1"/>
  <c r="W242" i="2" s="1"/>
  <c r="X242" i="2" s="1"/>
  <c r="Y242" i="2" s="1"/>
  <c r="Z242" i="2" s="1"/>
  <c r="AA242" i="2" s="1"/>
  <c r="AB242" i="2" s="1"/>
  <c r="AC242" i="2" s="1"/>
  <c r="AD242" i="2" s="1"/>
  <c r="T244" i="2"/>
  <c r="U244" i="2" s="1"/>
  <c r="V244" i="2" s="1"/>
  <c r="W244" i="2" s="1"/>
  <c r="X244" i="2" s="1"/>
  <c r="Y244" i="2" s="1"/>
  <c r="Z244" i="2" s="1"/>
  <c r="AA244" i="2" s="1"/>
  <c r="AB244" i="2" s="1"/>
  <c r="AC244" i="2" s="1"/>
  <c r="AD244" i="2" s="1"/>
  <c r="T253" i="2"/>
  <c r="U253" i="2" s="1"/>
  <c r="V253" i="2" s="1"/>
  <c r="W253" i="2" s="1"/>
  <c r="X253" i="2" s="1"/>
  <c r="Y253" i="2" s="1"/>
  <c r="Z253" i="2" s="1"/>
  <c r="AA253" i="2" s="1"/>
  <c r="AB253" i="2" s="1"/>
  <c r="AC253" i="2" s="1"/>
  <c r="AD253" i="2" s="1"/>
  <c r="T255" i="2"/>
  <c r="U255" i="2" s="1"/>
  <c r="V255" i="2" s="1"/>
  <c r="W255" i="2" s="1"/>
  <c r="X255" i="2" s="1"/>
  <c r="Y255" i="2" s="1"/>
  <c r="Z255" i="2" s="1"/>
  <c r="AA255" i="2" s="1"/>
  <c r="AB255" i="2" s="1"/>
  <c r="AC255" i="2" s="1"/>
  <c r="AD255" i="2" s="1"/>
  <c r="T262" i="2"/>
  <c r="U262" i="2" s="1"/>
  <c r="V262" i="2" s="1"/>
  <c r="W262" i="2" s="1"/>
  <c r="X262" i="2" s="1"/>
  <c r="Y262" i="2" s="1"/>
  <c r="Z262" i="2" s="1"/>
  <c r="AA262" i="2" s="1"/>
  <c r="AB262" i="2" s="1"/>
  <c r="AC262" i="2" s="1"/>
  <c r="AD262" i="2" s="1"/>
  <c r="T267" i="2"/>
  <c r="U267" i="2" s="1"/>
  <c r="V267" i="2" s="1"/>
  <c r="W267" i="2" s="1"/>
  <c r="X267" i="2" s="1"/>
  <c r="Y267" i="2" s="1"/>
  <c r="Z267" i="2" s="1"/>
  <c r="AA267" i="2" s="1"/>
  <c r="AB267" i="2" s="1"/>
  <c r="AC267" i="2" s="1"/>
  <c r="AD267" i="2" s="1"/>
  <c r="T271" i="2"/>
  <c r="U271" i="2" s="1"/>
  <c r="V271" i="2" s="1"/>
  <c r="W271" i="2" s="1"/>
  <c r="X271" i="2" s="1"/>
  <c r="Y271" i="2" s="1"/>
  <c r="Z271" i="2" s="1"/>
  <c r="AA271" i="2" s="1"/>
  <c r="AB271" i="2" s="1"/>
  <c r="AC271" i="2" s="1"/>
  <c r="AD271" i="2" s="1"/>
  <c r="T277" i="2"/>
  <c r="U277" i="2" s="1"/>
  <c r="V277" i="2" s="1"/>
  <c r="W277" i="2" s="1"/>
  <c r="X277" i="2" s="1"/>
  <c r="Y277" i="2" s="1"/>
  <c r="Z277" i="2" s="1"/>
  <c r="AA277" i="2" s="1"/>
  <c r="AB277" i="2" s="1"/>
  <c r="AC277" i="2" s="1"/>
  <c r="AD277" i="2" s="1"/>
  <c r="T281" i="2"/>
  <c r="U281" i="2" s="1"/>
  <c r="V281" i="2" s="1"/>
  <c r="W281" i="2" s="1"/>
  <c r="X281" i="2" s="1"/>
  <c r="Y281" i="2" s="1"/>
  <c r="Z281" i="2" s="1"/>
  <c r="AA281" i="2" s="1"/>
  <c r="AB281" i="2" s="1"/>
  <c r="AC281" i="2" s="1"/>
  <c r="AD281" i="2" s="1"/>
  <c r="T285" i="2"/>
  <c r="U285" i="2" s="1"/>
  <c r="V285" i="2" s="1"/>
  <c r="W285" i="2" s="1"/>
  <c r="X285" i="2" s="1"/>
  <c r="Y285" i="2" s="1"/>
  <c r="Z285" i="2" s="1"/>
  <c r="AA285" i="2" s="1"/>
  <c r="AB285" i="2" s="1"/>
  <c r="AC285" i="2" s="1"/>
  <c r="AD285" i="2" s="1"/>
  <c r="T289" i="2"/>
  <c r="U289" i="2" s="1"/>
  <c r="V289" i="2" s="1"/>
  <c r="W289" i="2" s="1"/>
  <c r="X289" i="2" s="1"/>
  <c r="Y289" i="2" s="1"/>
  <c r="Z289" i="2" s="1"/>
  <c r="AA289" i="2" s="1"/>
  <c r="AB289" i="2" s="1"/>
  <c r="AC289" i="2" s="1"/>
  <c r="AD289" i="2" s="1"/>
  <c r="T293" i="2"/>
  <c r="U293" i="2" s="1"/>
  <c r="V293" i="2" s="1"/>
  <c r="W293" i="2" s="1"/>
  <c r="X293" i="2" s="1"/>
  <c r="Y293" i="2" s="1"/>
  <c r="Z293" i="2" s="1"/>
  <c r="AA293" i="2" s="1"/>
  <c r="AB293" i="2" s="1"/>
  <c r="AC293" i="2" s="1"/>
  <c r="AD293" i="2" s="1"/>
  <c r="T297" i="2"/>
  <c r="U297" i="2" s="1"/>
  <c r="V297" i="2" s="1"/>
  <c r="W297" i="2" s="1"/>
  <c r="X297" i="2" s="1"/>
  <c r="Y297" i="2" s="1"/>
  <c r="Z297" i="2" s="1"/>
  <c r="AA297" i="2" s="1"/>
  <c r="AB297" i="2" s="1"/>
  <c r="AC297" i="2" s="1"/>
  <c r="AD297" i="2" s="1"/>
  <c r="T301" i="2"/>
  <c r="U301" i="2" s="1"/>
  <c r="V301" i="2" s="1"/>
  <c r="W301" i="2" s="1"/>
  <c r="X301" i="2" s="1"/>
  <c r="Y301" i="2" s="1"/>
  <c r="Z301" i="2" s="1"/>
  <c r="AA301" i="2" s="1"/>
  <c r="AB301" i="2" s="1"/>
  <c r="AC301" i="2" s="1"/>
  <c r="AD301" i="2" s="1"/>
  <c r="T304" i="2"/>
  <c r="U304" i="2" s="1"/>
  <c r="V304" i="2" s="1"/>
  <c r="W304" i="2" s="1"/>
  <c r="X304" i="2" s="1"/>
  <c r="Y304" i="2" s="1"/>
  <c r="Z304" i="2" s="1"/>
  <c r="AA304" i="2" s="1"/>
  <c r="AB304" i="2" s="1"/>
  <c r="AC304" i="2" s="1"/>
  <c r="AD304" i="2" s="1"/>
  <c r="T256" i="2"/>
  <c r="U256" i="2" s="1"/>
  <c r="V256" i="2" s="1"/>
  <c r="W256" i="2" s="1"/>
  <c r="X256" i="2" s="1"/>
  <c r="Y256" i="2" s="1"/>
  <c r="Z256" i="2" s="1"/>
  <c r="AA256" i="2" s="1"/>
  <c r="AB256" i="2" s="1"/>
  <c r="AC256" i="2" s="1"/>
  <c r="AD256" i="2" s="1"/>
  <c r="T261" i="2"/>
  <c r="U261" i="2" s="1"/>
  <c r="V261" i="2" s="1"/>
  <c r="W261" i="2" s="1"/>
  <c r="X261" i="2" s="1"/>
  <c r="Y261" i="2" s="1"/>
  <c r="Z261" i="2" s="1"/>
  <c r="AA261" i="2" s="1"/>
  <c r="AB261" i="2" s="1"/>
  <c r="AC261" i="2" s="1"/>
  <c r="AD261" i="2" s="1"/>
  <c r="T268" i="2"/>
  <c r="U268" i="2" s="1"/>
  <c r="V268" i="2" s="1"/>
  <c r="W268" i="2" s="1"/>
  <c r="X268" i="2" s="1"/>
  <c r="Y268" i="2" s="1"/>
  <c r="Z268" i="2" s="1"/>
  <c r="AA268" i="2" s="1"/>
  <c r="AB268" i="2" s="1"/>
  <c r="AC268" i="2" s="1"/>
  <c r="AD268" i="2" s="1"/>
  <c r="R306" i="2"/>
  <c r="Q305" i="2"/>
  <c r="T309" i="2"/>
  <c r="U309" i="2" s="1"/>
  <c r="V309" i="2" s="1"/>
  <c r="W309" i="2" s="1"/>
  <c r="X309" i="2" s="1"/>
  <c r="Y309" i="2" s="1"/>
  <c r="Z309" i="2" s="1"/>
  <c r="AA309" i="2" s="1"/>
  <c r="AB309" i="2" s="1"/>
  <c r="AC309" i="2" s="1"/>
  <c r="AD309" i="2" s="1"/>
  <c r="T313" i="2"/>
  <c r="U313" i="2" s="1"/>
  <c r="V313" i="2" s="1"/>
  <c r="W313" i="2" s="1"/>
  <c r="X313" i="2" s="1"/>
  <c r="Y313" i="2" s="1"/>
  <c r="Z313" i="2" s="1"/>
  <c r="AA313" i="2" s="1"/>
  <c r="AB313" i="2" s="1"/>
  <c r="AC313" i="2" s="1"/>
  <c r="AD313" i="2" s="1"/>
  <c r="T333" i="2"/>
  <c r="U333" i="2" s="1"/>
  <c r="V333" i="2" s="1"/>
  <c r="W333" i="2" s="1"/>
  <c r="X333" i="2" s="1"/>
  <c r="Y333" i="2" s="1"/>
  <c r="Z333" i="2" s="1"/>
  <c r="AA333" i="2" s="1"/>
  <c r="AB333" i="2" s="1"/>
  <c r="AC333" i="2" s="1"/>
  <c r="AD333" i="2" s="1"/>
  <c r="T308" i="2"/>
  <c r="U308" i="2" s="1"/>
  <c r="V308" i="2" s="1"/>
  <c r="W308" i="2" s="1"/>
  <c r="X308" i="2" s="1"/>
  <c r="Y308" i="2" s="1"/>
  <c r="Z308" i="2" s="1"/>
  <c r="AA308" i="2" s="1"/>
  <c r="AB308" i="2" s="1"/>
  <c r="AC308" i="2" s="1"/>
  <c r="AD308" i="2" s="1"/>
  <c r="T312" i="2"/>
  <c r="U312" i="2" s="1"/>
  <c r="V312" i="2" s="1"/>
  <c r="W312" i="2" s="1"/>
  <c r="X312" i="2" s="1"/>
  <c r="Y312" i="2" s="1"/>
  <c r="Z312" i="2" s="1"/>
  <c r="AA312" i="2" s="1"/>
  <c r="AB312" i="2" s="1"/>
  <c r="AC312" i="2" s="1"/>
  <c r="AD312" i="2" s="1"/>
  <c r="R365" i="2"/>
  <c r="Q364" i="2"/>
  <c r="T368" i="2"/>
  <c r="U368" i="2" s="1"/>
  <c r="V368" i="2" s="1"/>
  <c r="W368" i="2" s="1"/>
  <c r="X368" i="2" s="1"/>
  <c r="Y368" i="2" s="1"/>
  <c r="Z368" i="2" s="1"/>
  <c r="AA368" i="2" s="1"/>
  <c r="AB368" i="2" s="1"/>
  <c r="AC368" i="2" s="1"/>
  <c r="AD368" i="2" s="1"/>
  <c r="T372" i="2"/>
  <c r="U372" i="2" s="1"/>
  <c r="V372" i="2" s="1"/>
  <c r="W372" i="2" s="1"/>
  <c r="X372" i="2" s="1"/>
  <c r="Y372" i="2" s="1"/>
  <c r="Z372" i="2" s="1"/>
  <c r="AA372" i="2" s="1"/>
  <c r="AB372" i="2" s="1"/>
  <c r="AC372" i="2" s="1"/>
  <c r="AD372" i="2" s="1"/>
  <c r="T376" i="2"/>
  <c r="U376" i="2" s="1"/>
  <c r="V376" i="2" s="1"/>
  <c r="W376" i="2" s="1"/>
  <c r="X376" i="2" s="1"/>
  <c r="Y376" i="2" s="1"/>
  <c r="Z376" i="2" s="1"/>
  <c r="AA376" i="2" s="1"/>
  <c r="AB376" i="2" s="1"/>
  <c r="AC376" i="2" s="1"/>
  <c r="AD376" i="2" s="1"/>
  <c r="T342" i="2"/>
  <c r="U342" i="2" s="1"/>
  <c r="V342" i="2" s="1"/>
  <c r="W342" i="2" s="1"/>
  <c r="X342" i="2" s="1"/>
  <c r="Y342" i="2" s="1"/>
  <c r="Z342" i="2" s="1"/>
  <c r="AA342" i="2" s="1"/>
  <c r="AB342" i="2" s="1"/>
  <c r="AC342" i="2" s="1"/>
  <c r="AD342" i="2" s="1"/>
  <c r="T346" i="2"/>
  <c r="U346" i="2" s="1"/>
  <c r="V346" i="2" s="1"/>
  <c r="W346" i="2" s="1"/>
  <c r="X346" i="2" s="1"/>
  <c r="Y346" i="2" s="1"/>
  <c r="Z346" i="2" s="1"/>
  <c r="AA346" i="2" s="1"/>
  <c r="AB346" i="2" s="1"/>
  <c r="AC346" i="2" s="1"/>
  <c r="AD346" i="2" s="1"/>
  <c r="T350" i="2"/>
  <c r="U350" i="2" s="1"/>
  <c r="V350" i="2" s="1"/>
  <c r="W350" i="2" s="1"/>
  <c r="X350" i="2" s="1"/>
  <c r="Y350" i="2" s="1"/>
  <c r="Z350" i="2" s="1"/>
  <c r="AA350" i="2" s="1"/>
  <c r="AB350" i="2" s="1"/>
  <c r="AC350" i="2" s="1"/>
  <c r="AD350" i="2" s="1"/>
  <c r="T354" i="2"/>
  <c r="U354" i="2" s="1"/>
  <c r="V354" i="2" s="1"/>
  <c r="W354" i="2" s="1"/>
  <c r="X354" i="2" s="1"/>
  <c r="Y354" i="2" s="1"/>
  <c r="Z354" i="2" s="1"/>
  <c r="AA354" i="2" s="1"/>
  <c r="AB354" i="2" s="1"/>
  <c r="AC354" i="2" s="1"/>
  <c r="AD354" i="2" s="1"/>
  <c r="T358" i="2"/>
  <c r="U358" i="2" s="1"/>
  <c r="V358" i="2" s="1"/>
  <c r="W358" i="2" s="1"/>
  <c r="X358" i="2" s="1"/>
  <c r="Y358" i="2" s="1"/>
  <c r="Z358" i="2" s="1"/>
  <c r="AA358" i="2" s="1"/>
  <c r="AB358" i="2" s="1"/>
  <c r="AC358" i="2" s="1"/>
  <c r="AD358" i="2" s="1"/>
  <c r="T362" i="2"/>
  <c r="U362" i="2" s="1"/>
  <c r="V362" i="2" s="1"/>
  <c r="W362" i="2" s="1"/>
  <c r="X362" i="2" s="1"/>
  <c r="Y362" i="2" s="1"/>
  <c r="Z362" i="2" s="1"/>
  <c r="AA362" i="2" s="1"/>
  <c r="AB362" i="2" s="1"/>
  <c r="AC362" i="2" s="1"/>
  <c r="AD362" i="2" s="1"/>
  <c r="T382" i="2"/>
  <c r="U382" i="2" s="1"/>
  <c r="V382" i="2" s="1"/>
  <c r="W382" i="2" s="1"/>
  <c r="X382" i="2" s="1"/>
  <c r="Y382" i="2" s="1"/>
  <c r="Z382" i="2" s="1"/>
  <c r="AA382" i="2" s="1"/>
  <c r="AB382" i="2" s="1"/>
  <c r="AC382" i="2" s="1"/>
  <c r="AD382" i="2" s="1"/>
  <c r="T386" i="2"/>
  <c r="U386" i="2" s="1"/>
  <c r="V386" i="2" s="1"/>
  <c r="W386" i="2" s="1"/>
  <c r="X386" i="2" s="1"/>
  <c r="Y386" i="2" s="1"/>
  <c r="Z386" i="2" s="1"/>
  <c r="AA386" i="2" s="1"/>
  <c r="AB386" i="2" s="1"/>
  <c r="AC386" i="2" s="1"/>
  <c r="AD386" i="2" s="1"/>
  <c r="T390" i="2"/>
  <c r="U390" i="2" s="1"/>
  <c r="V390" i="2" s="1"/>
  <c r="W390" i="2" s="1"/>
  <c r="X390" i="2" s="1"/>
  <c r="Y390" i="2" s="1"/>
  <c r="Z390" i="2" s="1"/>
  <c r="AA390" i="2" s="1"/>
  <c r="AB390" i="2" s="1"/>
  <c r="AC390" i="2" s="1"/>
  <c r="AD390" i="2" s="1"/>
  <c r="T394" i="2"/>
  <c r="U394" i="2" s="1"/>
  <c r="V394" i="2" s="1"/>
  <c r="W394" i="2" s="1"/>
  <c r="X394" i="2" s="1"/>
  <c r="Y394" i="2" s="1"/>
  <c r="Z394" i="2" s="1"/>
  <c r="AA394" i="2" s="1"/>
  <c r="AB394" i="2" s="1"/>
  <c r="AC394" i="2" s="1"/>
  <c r="AD394" i="2" s="1"/>
  <c r="T399" i="2"/>
  <c r="U399" i="2" s="1"/>
  <c r="V399" i="2" s="1"/>
  <c r="W399" i="2" s="1"/>
  <c r="X399" i="2" s="1"/>
  <c r="Y399" i="2" s="1"/>
  <c r="Z399" i="2" s="1"/>
  <c r="AA399" i="2" s="1"/>
  <c r="AB399" i="2" s="1"/>
  <c r="AC399" i="2" s="1"/>
  <c r="AD399" i="2" s="1"/>
  <c r="T403" i="2"/>
  <c r="U403" i="2" s="1"/>
  <c r="V403" i="2" s="1"/>
  <c r="W403" i="2" s="1"/>
  <c r="X403" i="2" s="1"/>
  <c r="Y403" i="2" s="1"/>
  <c r="Z403" i="2" s="1"/>
  <c r="AA403" i="2" s="1"/>
  <c r="AB403" i="2" s="1"/>
  <c r="AC403" i="2" s="1"/>
  <c r="AD403" i="2" s="1"/>
  <c r="T407" i="2"/>
  <c r="U407" i="2" s="1"/>
  <c r="V407" i="2" s="1"/>
  <c r="W407" i="2" s="1"/>
  <c r="X407" i="2" s="1"/>
  <c r="Y407" i="2" s="1"/>
  <c r="Z407" i="2" s="1"/>
  <c r="AA407" i="2" s="1"/>
  <c r="AB407" i="2" s="1"/>
  <c r="AC407" i="2" s="1"/>
  <c r="AD407" i="2" s="1"/>
  <c r="T412" i="2"/>
  <c r="U412" i="2" s="1"/>
  <c r="V412" i="2" s="1"/>
  <c r="W412" i="2" s="1"/>
  <c r="X412" i="2" s="1"/>
  <c r="Y412" i="2" s="1"/>
  <c r="Z412" i="2" s="1"/>
  <c r="AA412" i="2" s="1"/>
  <c r="AB412" i="2" s="1"/>
  <c r="AC412" i="2" s="1"/>
  <c r="AD412" i="2" s="1"/>
  <c r="T416" i="2"/>
  <c r="U416" i="2" s="1"/>
  <c r="V416" i="2" s="1"/>
  <c r="W416" i="2" s="1"/>
  <c r="X416" i="2" s="1"/>
  <c r="Y416" i="2" s="1"/>
  <c r="Z416" i="2" s="1"/>
  <c r="AA416" i="2" s="1"/>
  <c r="AB416" i="2" s="1"/>
  <c r="AC416" i="2" s="1"/>
  <c r="AD416" i="2" s="1"/>
  <c r="T420" i="2"/>
  <c r="U420" i="2" s="1"/>
  <c r="V420" i="2" s="1"/>
  <c r="W420" i="2" s="1"/>
  <c r="X420" i="2" s="1"/>
  <c r="Y420" i="2" s="1"/>
  <c r="Z420" i="2" s="1"/>
  <c r="AA420" i="2" s="1"/>
  <c r="AB420" i="2" s="1"/>
  <c r="AC420" i="2" s="1"/>
  <c r="AD420" i="2" s="1"/>
  <c r="T424" i="2"/>
  <c r="U424" i="2" s="1"/>
  <c r="V424" i="2" s="1"/>
  <c r="W424" i="2" s="1"/>
  <c r="X424" i="2" s="1"/>
  <c r="Y424" i="2" s="1"/>
  <c r="Z424" i="2" s="1"/>
  <c r="AA424" i="2" s="1"/>
  <c r="AB424" i="2" s="1"/>
  <c r="AC424" i="2" s="1"/>
  <c r="AD424" i="2" s="1"/>
  <c r="T428" i="2"/>
  <c r="U428" i="2" s="1"/>
  <c r="V428" i="2" s="1"/>
  <c r="W428" i="2" s="1"/>
  <c r="X428" i="2" s="1"/>
  <c r="Y428" i="2" s="1"/>
  <c r="Z428" i="2" s="1"/>
  <c r="AA428" i="2" s="1"/>
  <c r="AB428" i="2" s="1"/>
  <c r="AC428" i="2" s="1"/>
  <c r="AD428" i="2" s="1"/>
  <c r="T371" i="2"/>
  <c r="U371" i="2" s="1"/>
  <c r="V371" i="2" s="1"/>
  <c r="W371" i="2" s="1"/>
  <c r="X371" i="2" s="1"/>
  <c r="Y371" i="2" s="1"/>
  <c r="Z371" i="2" s="1"/>
  <c r="AA371" i="2" s="1"/>
  <c r="AB371" i="2" s="1"/>
  <c r="AC371" i="2" s="1"/>
  <c r="AD371" i="2" s="1"/>
  <c r="T375" i="2"/>
  <c r="U375" i="2" s="1"/>
  <c r="V375" i="2" s="1"/>
  <c r="W375" i="2" s="1"/>
  <c r="X375" i="2" s="1"/>
  <c r="Y375" i="2" s="1"/>
  <c r="Z375" i="2" s="1"/>
  <c r="AA375" i="2" s="1"/>
  <c r="AB375" i="2" s="1"/>
  <c r="AC375" i="2" s="1"/>
  <c r="AD375" i="2" s="1"/>
  <c r="T379" i="2"/>
  <c r="U379" i="2" s="1"/>
  <c r="V379" i="2" s="1"/>
  <c r="W379" i="2" s="1"/>
  <c r="X379" i="2" s="1"/>
  <c r="Y379" i="2" s="1"/>
  <c r="Z379" i="2" s="1"/>
  <c r="AA379" i="2" s="1"/>
  <c r="AB379" i="2" s="1"/>
  <c r="AC379" i="2" s="1"/>
  <c r="AD379" i="2" s="1"/>
  <c r="R411" i="2"/>
  <c r="Q410" i="2"/>
  <c r="T434" i="2"/>
  <c r="U434" i="2" s="1"/>
  <c r="V434" i="2" s="1"/>
  <c r="W434" i="2" s="1"/>
  <c r="X434" i="2" s="1"/>
  <c r="Y434" i="2" s="1"/>
  <c r="Z434" i="2" s="1"/>
  <c r="AA434" i="2" s="1"/>
  <c r="AB434" i="2" s="1"/>
  <c r="AC434" i="2" s="1"/>
  <c r="AD434" i="2" s="1"/>
  <c r="T468" i="2"/>
  <c r="U468" i="2" s="1"/>
  <c r="V468" i="2" s="1"/>
  <c r="W468" i="2" s="1"/>
  <c r="X468" i="2" s="1"/>
  <c r="Y468" i="2" s="1"/>
  <c r="Z468" i="2" s="1"/>
  <c r="AA468" i="2" s="1"/>
  <c r="AB468" i="2" s="1"/>
  <c r="AC468" i="2" s="1"/>
  <c r="AD468" i="2" s="1"/>
  <c r="Q450" i="2"/>
  <c r="R451" i="2"/>
  <c r="T455" i="2"/>
  <c r="U455" i="2" s="1"/>
  <c r="V455" i="2" s="1"/>
  <c r="W455" i="2" s="1"/>
  <c r="X455" i="2" s="1"/>
  <c r="Y455" i="2" s="1"/>
  <c r="Z455" i="2" s="1"/>
  <c r="AA455" i="2" s="1"/>
  <c r="AB455" i="2" s="1"/>
  <c r="AC455" i="2" s="1"/>
  <c r="AD455" i="2" s="1"/>
  <c r="T459" i="2"/>
  <c r="U459" i="2" s="1"/>
  <c r="V459" i="2" s="1"/>
  <c r="W459" i="2" s="1"/>
  <c r="X459" i="2" s="1"/>
  <c r="Y459" i="2" s="1"/>
  <c r="Z459" i="2" s="1"/>
  <c r="AA459" i="2" s="1"/>
  <c r="AB459" i="2" s="1"/>
  <c r="AC459" i="2" s="1"/>
  <c r="AD459" i="2" s="1"/>
  <c r="T463" i="2"/>
  <c r="U463" i="2" s="1"/>
  <c r="V463" i="2" s="1"/>
  <c r="W463" i="2" s="1"/>
  <c r="X463" i="2" s="1"/>
  <c r="Y463" i="2" s="1"/>
  <c r="Z463" i="2" s="1"/>
  <c r="AA463" i="2" s="1"/>
  <c r="AB463" i="2" s="1"/>
  <c r="AC463" i="2" s="1"/>
  <c r="AD463" i="2" s="1"/>
  <c r="T456" i="2"/>
  <c r="U456" i="2" s="1"/>
  <c r="V456" i="2" s="1"/>
  <c r="W456" i="2" s="1"/>
  <c r="X456" i="2" s="1"/>
  <c r="Y456" i="2" s="1"/>
  <c r="Z456" i="2" s="1"/>
  <c r="AA456" i="2" s="1"/>
  <c r="AB456" i="2" s="1"/>
  <c r="AC456" i="2" s="1"/>
  <c r="AD456" i="2" s="1"/>
  <c r="T460" i="2"/>
  <c r="U460" i="2" s="1"/>
  <c r="V460" i="2" s="1"/>
  <c r="W460" i="2" s="1"/>
  <c r="X460" i="2" s="1"/>
  <c r="Y460" i="2" s="1"/>
  <c r="Z460" i="2" s="1"/>
  <c r="AA460" i="2" s="1"/>
  <c r="AB460" i="2" s="1"/>
  <c r="AC460" i="2" s="1"/>
  <c r="AD460" i="2" s="1"/>
  <c r="T464" i="2"/>
  <c r="U464" i="2" s="1"/>
  <c r="V464" i="2" s="1"/>
  <c r="W464" i="2" s="1"/>
  <c r="X464" i="2" s="1"/>
  <c r="Y464" i="2" s="1"/>
  <c r="Z464" i="2" s="1"/>
  <c r="AA464" i="2" s="1"/>
  <c r="AB464" i="2" s="1"/>
  <c r="AC464" i="2" s="1"/>
  <c r="AD464" i="2" s="1"/>
  <c r="T467" i="2"/>
  <c r="U467" i="2" s="1"/>
  <c r="V467" i="2" s="1"/>
  <c r="W467" i="2" s="1"/>
  <c r="X467" i="2" s="1"/>
  <c r="Y467" i="2" s="1"/>
  <c r="Z467" i="2" s="1"/>
  <c r="AA467" i="2" s="1"/>
  <c r="AB467" i="2" s="1"/>
  <c r="AC467" i="2" s="1"/>
  <c r="AD467" i="2" s="1"/>
  <c r="T471" i="2"/>
  <c r="U471" i="2" s="1"/>
  <c r="V471" i="2" s="1"/>
  <c r="W471" i="2" s="1"/>
  <c r="X471" i="2" s="1"/>
  <c r="Y471" i="2" s="1"/>
  <c r="Z471" i="2" s="1"/>
  <c r="AA471" i="2" s="1"/>
  <c r="AB471" i="2" s="1"/>
  <c r="AC471" i="2" s="1"/>
  <c r="AD471" i="2" s="1"/>
  <c r="Q12" i="2"/>
  <c r="R13" i="2"/>
  <c r="T19" i="2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T23" i="2"/>
  <c r="U23" i="2" s="1"/>
  <c r="V23" i="2" s="1"/>
  <c r="W23" i="2" s="1"/>
  <c r="X23" i="2" s="1"/>
  <c r="Y23" i="2" s="1"/>
  <c r="Z23" i="2" s="1"/>
  <c r="AA23" i="2" s="1"/>
  <c r="AB23" i="2" s="1"/>
  <c r="AC23" i="2" s="1"/>
  <c r="AD23" i="2" s="1"/>
  <c r="T31" i="2"/>
  <c r="U31" i="2" s="1"/>
  <c r="V31" i="2" s="1"/>
  <c r="W31" i="2" s="1"/>
  <c r="X31" i="2" s="1"/>
  <c r="Y31" i="2" s="1"/>
  <c r="Z31" i="2" s="1"/>
  <c r="AA31" i="2" s="1"/>
  <c r="AB31" i="2" s="1"/>
  <c r="AC31" i="2" s="1"/>
  <c r="AD31" i="2" s="1"/>
  <c r="T39" i="2"/>
  <c r="U39" i="2" s="1"/>
  <c r="V39" i="2" s="1"/>
  <c r="W39" i="2" s="1"/>
  <c r="X39" i="2" s="1"/>
  <c r="Y39" i="2" s="1"/>
  <c r="Z39" i="2" s="1"/>
  <c r="AA39" i="2" s="1"/>
  <c r="AB39" i="2" s="1"/>
  <c r="AC39" i="2" s="1"/>
  <c r="AD39" i="2" s="1"/>
  <c r="T47" i="2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T57" i="2"/>
  <c r="U57" i="2" s="1"/>
  <c r="V57" i="2" s="1"/>
  <c r="W57" i="2" s="1"/>
  <c r="X57" i="2" s="1"/>
  <c r="Y57" i="2" s="1"/>
  <c r="Z57" i="2" s="1"/>
  <c r="AA57" i="2" s="1"/>
  <c r="AB57" i="2" s="1"/>
  <c r="AC57" i="2" s="1"/>
  <c r="AD57" i="2" s="1"/>
  <c r="P472" i="2"/>
  <c r="R73" i="2"/>
  <c r="Q72" i="2"/>
  <c r="T76" i="2"/>
  <c r="U76" i="2" s="1"/>
  <c r="V76" i="2" s="1"/>
  <c r="W76" i="2" s="1"/>
  <c r="X76" i="2" s="1"/>
  <c r="Y76" i="2" s="1"/>
  <c r="Z76" i="2" s="1"/>
  <c r="AA76" i="2" s="1"/>
  <c r="AB76" i="2" s="1"/>
  <c r="AC76" i="2" s="1"/>
  <c r="AD76" i="2" s="1"/>
  <c r="T80" i="2"/>
  <c r="U80" i="2" s="1"/>
  <c r="V80" i="2" s="1"/>
  <c r="W80" i="2" s="1"/>
  <c r="X80" i="2" s="1"/>
  <c r="Y80" i="2" s="1"/>
  <c r="Z80" i="2" s="1"/>
  <c r="AA80" i="2" s="1"/>
  <c r="AB80" i="2" s="1"/>
  <c r="AC80" i="2" s="1"/>
  <c r="AD80" i="2" s="1"/>
  <c r="T84" i="2"/>
  <c r="U84" i="2" s="1"/>
  <c r="V84" i="2" s="1"/>
  <c r="W84" i="2" s="1"/>
  <c r="X84" i="2" s="1"/>
  <c r="Y84" i="2" s="1"/>
  <c r="Z84" i="2" s="1"/>
  <c r="AA84" i="2" s="1"/>
  <c r="AB84" i="2" s="1"/>
  <c r="AC84" i="2" s="1"/>
  <c r="AD84" i="2" s="1"/>
  <c r="T88" i="2"/>
  <c r="U88" i="2" s="1"/>
  <c r="V88" i="2" s="1"/>
  <c r="W88" i="2" s="1"/>
  <c r="X88" i="2" s="1"/>
  <c r="Y88" i="2" s="1"/>
  <c r="Z88" i="2" s="1"/>
  <c r="AA88" i="2" s="1"/>
  <c r="AB88" i="2" s="1"/>
  <c r="AC88" i="2" s="1"/>
  <c r="AD88" i="2" s="1"/>
  <c r="T92" i="2"/>
  <c r="U92" i="2" s="1"/>
  <c r="V92" i="2" s="1"/>
  <c r="W92" i="2" s="1"/>
  <c r="X92" i="2" s="1"/>
  <c r="Y92" i="2" s="1"/>
  <c r="Z92" i="2" s="1"/>
  <c r="AA92" i="2" s="1"/>
  <c r="AB92" i="2" s="1"/>
  <c r="AC92" i="2" s="1"/>
  <c r="AD92" i="2" s="1"/>
  <c r="T96" i="2"/>
  <c r="U96" i="2" s="1"/>
  <c r="V96" i="2" s="1"/>
  <c r="W96" i="2" s="1"/>
  <c r="X96" i="2" s="1"/>
  <c r="Y96" i="2" s="1"/>
  <c r="Z96" i="2" s="1"/>
  <c r="AA96" i="2" s="1"/>
  <c r="AB96" i="2" s="1"/>
  <c r="AC96" i="2" s="1"/>
  <c r="AD96" i="2" s="1"/>
  <c r="T102" i="2"/>
  <c r="U102" i="2" s="1"/>
  <c r="V102" i="2" s="1"/>
  <c r="W102" i="2" s="1"/>
  <c r="X102" i="2" s="1"/>
  <c r="Y102" i="2" s="1"/>
  <c r="Z102" i="2" s="1"/>
  <c r="AA102" i="2" s="1"/>
  <c r="AB102" i="2" s="1"/>
  <c r="AC102" i="2" s="1"/>
  <c r="AD102" i="2" s="1"/>
  <c r="T106" i="2"/>
  <c r="U106" i="2" s="1"/>
  <c r="V106" i="2" s="1"/>
  <c r="W106" i="2" s="1"/>
  <c r="X106" i="2" s="1"/>
  <c r="Y106" i="2" s="1"/>
  <c r="Z106" i="2" s="1"/>
  <c r="AA106" i="2" s="1"/>
  <c r="AB106" i="2" s="1"/>
  <c r="AC106" i="2" s="1"/>
  <c r="AD106" i="2" s="1"/>
  <c r="T111" i="2"/>
  <c r="U111" i="2" s="1"/>
  <c r="V111" i="2" s="1"/>
  <c r="W111" i="2" s="1"/>
  <c r="X111" i="2" s="1"/>
  <c r="Y111" i="2" s="1"/>
  <c r="Z111" i="2" s="1"/>
  <c r="AA111" i="2" s="1"/>
  <c r="AB111" i="2" s="1"/>
  <c r="AC111" i="2" s="1"/>
  <c r="AD111" i="2" s="1"/>
  <c r="T135" i="2"/>
  <c r="U135" i="2" s="1"/>
  <c r="V135" i="2" s="1"/>
  <c r="W135" i="2" s="1"/>
  <c r="X135" i="2" s="1"/>
  <c r="Y135" i="2" s="1"/>
  <c r="Z135" i="2" s="1"/>
  <c r="AA135" i="2" s="1"/>
  <c r="AB135" i="2" s="1"/>
  <c r="AC135" i="2" s="1"/>
  <c r="AD135" i="2" s="1"/>
  <c r="R149" i="2"/>
  <c r="Q148" i="2"/>
  <c r="T153" i="2"/>
  <c r="U153" i="2" s="1"/>
  <c r="V153" i="2" s="1"/>
  <c r="W153" i="2" s="1"/>
  <c r="X153" i="2" s="1"/>
  <c r="Y153" i="2" s="1"/>
  <c r="Z153" i="2" s="1"/>
  <c r="AA153" i="2" s="1"/>
  <c r="AB153" i="2" s="1"/>
  <c r="AC153" i="2" s="1"/>
  <c r="AD153" i="2" s="1"/>
  <c r="T157" i="2"/>
  <c r="U157" i="2" s="1"/>
  <c r="V157" i="2" s="1"/>
  <c r="W157" i="2" s="1"/>
  <c r="X157" i="2" s="1"/>
  <c r="Y157" i="2" s="1"/>
  <c r="Z157" i="2" s="1"/>
  <c r="AA157" i="2" s="1"/>
  <c r="AB157" i="2" s="1"/>
  <c r="AC157" i="2" s="1"/>
  <c r="AD157" i="2" s="1"/>
  <c r="T159" i="2"/>
  <c r="U159" i="2" s="1"/>
  <c r="V159" i="2" s="1"/>
  <c r="W159" i="2" s="1"/>
  <c r="X159" i="2" s="1"/>
  <c r="Y159" i="2" s="1"/>
  <c r="Z159" i="2" s="1"/>
  <c r="AA159" i="2" s="1"/>
  <c r="AB159" i="2" s="1"/>
  <c r="AC159" i="2" s="1"/>
  <c r="AD159" i="2" s="1"/>
  <c r="T183" i="2"/>
  <c r="U183" i="2" s="1"/>
  <c r="V183" i="2" s="1"/>
  <c r="W183" i="2" s="1"/>
  <c r="X183" i="2" s="1"/>
  <c r="Y183" i="2" s="1"/>
  <c r="Z183" i="2" s="1"/>
  <c r="AA183" i="2" s="1"/>
  <c r="AB183" i="2" s="1"/>
  <c r="AC183" i="2" s="1"/>
  <c r="AD183" i="2" s="1"/>
  <c r="T194" i="2"/>
  <c r="U194" i="2" s="1"/>
  <c r="V194" i="2" s="1"/>
  <c r="W194" i="2" s="1"/>
  <c r="X194" i="2" s="1"/>
  <c r="Y194" i="2" s="1"/>
  <c r="Z194" i="2" s="1"/>
  <c r="AA194" i="2" s="1"/>
  <c r="AB194" i="2" s="1"/>
  <c r="AC194" i="2" s="1"/>
  <c r="AD194" i="2" s="1"/>
  <c r="T198" i="2"/>
  <c r="U198" i="2" s="1"/>
  <c r="V198" i="2" s="1"/>
  <c r="W198" i="2" s="1"/>
  <c r="X198" i="2" s="1"/>
  <c r="Y198" i="2" s="1"/>
  <c r="Z198" i="2" s="1"/>
  <c r="AA198" i="2" s="1"/>
  <c r="AB198" i="2" s="1"/>
  <c r="AC198" i="2" s="1"/>
  <c r="AD198" i="2" s="1"/>
  <c r="T202" i="2"/>
  <c r="U202" i="2" s="1"/>
  <c r="V202" i="2" s="1"/>
  <c r="W202" i="2" s="1"/>
  <c r="X202" i="2" s="1"/>
  <c r="Y202" i="2" s="1"/>
  <c r="Z202" i="2" s="1"/>
  <c r="AA202" i="2" s="1"/>
  <c r="AB202" i="2" s="1"/>
  <c r="AC202" i="2" s="1"/>
  <c r="AD202" i="2" s="1"/>
  <c r="T206" i="2"/>
  <c r="U206" i="2" s="1"/>
  <c r="V206" i="2" s="1"/>
  <c r="W206" i="2" s="1"/>
  <c r="X206" i="2" s="1"/>
  <c r="Y206" i="2" s="1"/>
  <c r="Z206" i="2" s="1"/>
  <c r="AA206" i="2" s="1"/>
  <c r="AB206" i="2" s="1"/>
  <c r="AC206" i="2" s="1"/>
  <c r="AD206" i="2" s="1"/>
  <c r="T210" i="2"/>
  <c r="U210" i="2" s="1"/>
  <c r="V210" i="2" s="1"/>
  <c r="W210" i="2" s="1"/>
  <c r="X210" i="2" s="1"/>
  <c r="Y210" i="2" s="1"/>
  <c r="Z210" i="2" s="1"/>
  <c r="AA210" i="2" s="1"/>
  <c r="AB210" i="2" s="1"/>
  <c r="AC210" i="2" s="1"/>
  <c r="AD210" i="2" s="1"/>
  <c r="T214" i="2"/>
  <c r="U214" i="2" s="1"/>
  <c r="V214" i="2" s="1"/>
  <c r="W214" i="2" s="1"/>
  <c r="X214" i="2" s="1"/>
  <c r="Y214" i="2" s="1"/>
  <c r="Z214" i="2" s="1"/>
  <c r="AA214" i="2" s="1"/>
  <c r="AB214" i="2" s="1"/>
  <c r="AC214" i="2" s="1"/>
  <c r="AD214" i="2" s="1"/>
  <c r="T218" i="2"/>
  <c r="U218" i="2" s="1"/>
  <c r="V218" i="2" s="1"/>
  <c r="W218" i="2" s="1"/>
  <c r="X218" i="2" s="1"/>
  <c r="Y218" i="2" s="1"/>
  <c r="Z218" i="2" s="1"/>
  <c r="AA218" i="2" s="1"/>
  <c r="AB218" i="2" s="1"/>
  <c r="AC218" i="2" s="1"/>
  <c r="AD218" i="2" s="1"/>
  <c r="T222" i="2"/>
  <c r="U222" i="2" s="1"/>
  <c r="V222" i="2" s="1"/>
  <c r="W222" i="2" s="1"/>
  <c r="X222" i="2" s="1"/>
  <c r="Y222" i="2" s="1"/>
  <c r="Z222" i="2" s="1"/>
  <c r="AA222" i="2" s="1"/>
  <c r="AB222" i="2" s="1"/>
  <c r="AC222" i="2" s="1"/>
  <c r="AD222" i="2" s="1"/>
  <c r="T247" i="2"/>
  <c r="U247" i="2" s="1"/>
  <c r="V247" i="2" s="1"/>
  <c r="W247" i="2" s="1"/>
  <c r="X247" i="2" s="1"/>
  <c r="Y247" i="2" s="1"/>
  <c r="Z247" i="2" s="1"/>
  <c r="AA247" i="2" s="1"/>
  <c r="AB247" i="2" s="1"/>
  <c r="AC247" i="2" s="1"/>
  <c r="AD247" i="2" s="1"/>
  <c r="T251" i="2"/>
  <c r="U251" i="2" s="1"/>
  <c r="V251" i="2" s="1"/>
  <c r="W251" i="2" s="1"/>
  <c r="X251" i="2" s="1"/>
  <c r="Y251" i="2" s="1"/>
  <c r="Z251" i="2" s="1"/>
  <c r="AA251" i="2" s="1"/>
  <c r="AB251" i="2" s="1"/>
  <c r="AC251" i="2" s="1"/>
  <c r="AD251" i="2" s="1"/>
  <c r="T138" i="2"/>
  <c r="U138" i="2" s="1"/>
  <c r="V138" i="2" s="1"/>
  <c r="W138" i="2" s="1"/>
  <c r="X138" i="2" s="1"/>
  <c r="Y138" i="2" s="1"/>
  <c r="Z138" i="2" s="1"/>
  <c r="AA138" i="2" s="1"/>
  <c r="AB138" i="2" s="1"/>
  <c r="AC138" i="2" s="1"/>
  <c r="AD138" i="2" s="1"/>
  <c r="T142" i="2"/>
  <c r="U142" i="2" s="1"/>
  <c r="V142" i="2" s="1"/>
  <c r="W142" i="2" s="1"/>
  <c r="X142" i="2" s="1"/>
  <c r="Y142" i="2" s="1"/>
  <c r="Z142" i="2" s="1"/>
  <c r="AA142" i="2" s="1"/>
  <c r="AB142" i="2" s="1"/>
  <c r="AC142" i="2" s="1"/>
  <c r="AD142" i="2" s="1"/>
  <c r="T146" i="2"/>
  <c r="U146" i="2" s="1"/>
  <c r="V146" i="2" s="1"/>
  <c r="W146" i="2" s="1"/>
  <c r="X146" i="2" s="1"/>
  <c r="Y146" i="2" s="1"/>
  <c r="Z146" i="2" s="1"/>
  <c r="AA146" i="2" s="1"/>
  <c r="AB146" i="2" s="1"/>
  <c r="AC146" i="2" s="1"/>
  <c r="AD146" i="2" s="1"/>
  <c r="T152" i="2"/>
  <c r="U152" i="2" s="1"/>
  <c r="V152" i="2" s="1"/>
  <c r="W152" i="2" s="1"/>
  <c r="X152" i="2" s="1"/>
  <c r="Y152" i="2" s="1"/>
  <c r="Z152" i="2" s="1"/>
  <c r="AA152" i="2" s="1"/>
  <c r="AB152" i="2" s="1"/>
  <c r="AC152" i="2" s="1"/>
  <c r="AD152" i="2" s="1"/>
  <c r="T156" i="2"/>
  <c r="U156" i="2" s="1"/>
  <c r="V156" i="2" s="1"/>
  <c r="W156" i="2" s="1"/>
  <c r="X156" i="2" s="1"/>
  <c r="Y156" i="2" s="1"/>
  <c r="Z156" i="2" s="1"/>
  <c r="AA156" i="2" s="1"/>
  <c r="AB156" i="2" s="1"/>
  <c r="AC156" i="2" s="1"/>
  <c r="AD156" i="2" s="1"/>
  <c r="T195" i="2"/>
  <c r="U195" i="2" s="1"/>
  <c r="V195" i="2" s="1"/>
  <c r="W195" i="2" s="1"/>
  <c r="X195" i="2" s="1"/>
  <c r="Y195" i="2" s="1"/>
  <c r="Z195" i="2" s="1"/>
  <c r="AA195" i="2" s="1"/>
  <c r="AB195" i="2" s="1"/>
  <c r="AC195" i="2" s="1"/>
  <c r="AD195" i="2" s="1"/>
  <c r="T199" i="2"/>
  <c r="U199" i="2" s="1"/>
  <c r="V199" i="2" s="1"/>
  <c r="W199" i="2" s="1"/>
  <c r="X199" i="2" s="1"/>
  <c r="Y199" i="2" s="1"/>
  <c r="Z199" i="2" s="1"/>
  <c r="AA199" i="2" s="1"/>
  <c r="AB199" i="2" s="1"/>
  <c r="AC199" i="2" s="1"/>
  <c r="AD199" i="2" s="1"/>
  <c r="T203" i="2"/>
  <c r="U203" i="2" s="1"/>
  <c r="V203" i="2" s="1"/>
  <c r="W203" i="2" s="1"/>
  <c r="X203" i="2" s="1"/>
  <c r="Y203" i="2" s="1"/>
  <c r="Z203" i="2" s="1"/>
  <c r="AA203" i="2" s="1"/>
  <c r="AB203" i="2" s="1"/>
  <c r="AC203" i="2" s="1"/>
  <c r="AD203" i="2" s="1"/>
  <c r="T207" i="2"/>
  <c r="U207" i="2" s="1"/>
  <c r="V207" i="2" s="1"/>
  <c r="W207" i="2" s="1"/>
  <c r="X207" i="2" s="1"/>
  <c r="Y207" i="2" s="1"/>
  <c r="Z207" i="2" s="1"/>
  <c r="AA207" i="2" s="1"/>
  <c r="AB207" i="2" s="1"/>
  <c r="AC207" i="2" s="1"/>
  <c r="AD207" i="2" s="1"/>
  <c r="T211" i="2"/>
  <c r="U211" i="2" s="1"/>
  <c r="V211" i="2" s="1"/>
  <c r="W211" i="2" s="1"/>
  <c r="X211" i="2" s="1"/>
  <c r="Y211" i="2" s="1"/>
  <c r="Z211" i="2" s="1"/>
  <c r="AA211" i="2" s="1"/>
  <c r="AB211" i="2" s="1"/>
  <c r="AC211" i="2" s="1"/>
  <c r="AD211" i="2" s="1"/>
  <c r="T215" i="2"/>
  <c r="U215" i="2" s="1"/>
  <c r="V215" i="2" s="1"/>
  <c r="W215" i="2" s="1"/>
  <c r="X215" i="2" s="1"/>
  <c r="Y215" i="2" s="1"/>
  <c r="Z215" i="2" s="1"/>
  <c r="AA215" i="2" s="1"/>
  <c r="AB215" i="2" s="1"/>
  <c r="AC215" i="2" s="1"/>
  <c r="AD215" i="2" s="1"/>
  <c r="T219" i="2"/>
  <c r="U219" i="2" s="1"/>
  <c r="V219" i="2" s="1"/>
  <c r="W219" i="2" s="1"/>
  <c r="X219" i="2" s="1"/>
  <c r="Y219" i="2" s="1"/>
  <c r="Z219" i="2" s="1"/>
  <c r="AA219" i="2" s="1"/>
  <c r="AB219" i="2" s="1"/>
  <c r="AC219" i="2" s="1"/>
  <c r="AD219" i="2" s="1"/>
  <c r="T223" i="2"/>
  <c r="U223" i="2" s="1"/>
  <c r="V223" i="2" s="1"/>
  <c r="W223" i="2" s="1"/>
  <c r="X223" i="2" s="1"/>
  <c r="Y223" i="2" s="1"/>
  <c r="Z223" i="2" s="1"/>
  <c r="AA223" i="2" s="1"/>
  <c r="AB223" i="2" s="1"/>
  <c r="AC223" i="2" s="1"/>
  <c r="AD223" i="2" s="1"/>
  <c r="R188" i="2"/>
  <c r="Q187" i="2"/>
  <c r="T190" i="2"/>
  <c r="U190" i="2" s="1"/>
  <c r="V190" i="2" s="1"/>
  <c r="W190" i="2" s="1"/>
  <c r="X190" i="2" s="1"/>
  <c r="Y190" i="2" s="1"/>
  <c r="Z190" i="2" s="1"/>
  <c r="AA190" i="2" s="1"/>
  <c r="AB190" i="2" s="1"/>
  <c r="AC190" i="2" s="1"/>
  <c r="AD190" i="2" s="1"/>
  <c r="T192" i="2"/>
  <c r="U192" i="2" s="1"/>
  <c r="V192" i="2" s="1"/>
  <c r="W192" i="2" s="1"/>
  <c r="X192" i="2" s="1"/>
  <c r="Y192" i="2" s="1"/>
  <c r="Z192" i="2" s="1"/>
  <c r="AA192" i="2" s="1"/>
  <c r="AB192" i="2" s="1"/>
  <c r="AC192" i="2" s="1"/>
  <c r="AD192" i="2" s="1"/>
  <c r="T226" i="2"/>
  <c r="U226" i="2" s="1"/>
  <c r="V226" i="2" s="1"/>
  <c r="W226" i="2" s="1"/>
  <c r="X226" i="2" s="1"/>
  <c r="Y226" i="2" s="1"/>
  <c r="Z226" i="2" s="1"/>
  <c r="AA226" i="2" s="1"/>
  <c r="AB226" i="2" s="1"/>
  <c r="AC226" i="2" s="1"/>
  <c r="AD226" i="2" s="1"/>
  <c r="T228" i="2"/>
  <c r="U228" i="2" s="1"/>
  <c r="V228" i="2" s="1"/>
  <c r="W228" i="2" s="1"/>
  <c r="X228" i="2" s="1"/>
  <c r="Y228" i="2" s="1"/>
  <c r="Z228" i="2" s="1"/>
  <c r="AA228" i="2" s="1"/>
  <c r="AB228" i="2" s="1"/>
  <c r="AC228" i="2" s="1"/>
  <c r="AD228" i="2" s="1"/>
  <c r="T230" i="2"/>
  <c r="U230" i="2" s="1"/>
  <c r="V230" i="2" s="1"/>
  <c r="W230" i="2" s="1"/>
  <c r="X230" i="2" s="1"/>
  <c r="Y230" i="2" s="1"/>
  <c r="Z230" i="2" s="1"/>
  <c r="AA230" i="2" s="1"/>
  <c r="AB230" i="2" s="1"/>
  <c r="AC230" i="2" s="1"/>
  <c r="AD230" i="2" s="1"/>
  <c r="T232" i="2"/>
  <c r="U232" i="2" s="1"/>
  <c r="V232" i="2" s="1"/>
  <c r="W232" i="2" s="1"/>
  <c r="X232" i="2" s="1"/>
  <c r="Y232" i="2" s="1"/>
  <c r="Z232" i="2" s="1"/>
  <c r="AA232" i="2" s="1"/>
  <c r="AB232" i="2" s="1"/>
  <c r="AC232" i="2" s="1"/>
  <c r="AD232" i="2" s="1"/>
  <c r="T239" i="2"/>
  <c r="U239" i="2" s="1"/>
  <c r="V239" i="2" s="1"/>
  <c r="W239" i="2" s="1"/>
  <c r="X239" i="2" s="1"/>
  <c r="Y239" i="2" s="1"/>
  <c r="Z239" i="2" s="1"/>
  <c r="AA239" i="2" s="1"/>
  <c r="AB239" i="2" s="1"/>
  <c r="AC239" i="2" s="1"/>
  <c r="AD239" i="2" s="1"/>
  <c r="T241" i="2"/>
  <c r="U241" i="2" s="1"/>
  <c r="V241" i="2" s="1"/>
  <c r="W241" i="2" s="1"/>
  <c r="X241" i="2" s="1"/>
  <c r="Y241" i="2" s="1"/>
  <c r="Z241" i="2" s="1"/>
  <c r="AA241" i="2" s="1"/>
  <c r="AB241" i="2" s="1"/>
  <c r="AC241" i="2" s="1"/>
  <c r="AD241" i="2" s="1"/>
  <c r="T243" i="2"/>
  <c r="U243" i="2" s="1"/>
  <c r="V243" i="2" s="1"/>
  <c r="W243" i="2" s="1"/>
  <c r="X243" i="2" s="1"/>
  <c r="Y243" i="2" s="1"/>
  <c r="Z243" i="2" s="1"/>
  <c r="AA243" i="2" s="1"/>
  <c r="AB243" i="2" s="1"/>
  <c r="AC243" i="2" s="1"/>
  <c r="AD243" i="2" s="1"/>
  <c r="T245" i="2"/>
  <c r="U245" i="2" s="1"/>
  <c r="V245" i="2" s="1"/>
  <c r="W245" i="2" s="1"/>
  <c r="X245" i="2" s="1"/>
  <c r="Y245" i="2" s="1"/>
  <c r="Z245" i="2" s="1"/>
  <c r="AA245" i="2" s="1"/>
  <c r="AB245" i="2" s="1"/>
  <c r="AC245" i="2" s="1"/>
  <c r="AD245" i="2" s="1"/>
  <c r="T254" i="2"/>
  <c r="U254" i="2" s="1"/>
  <c r="V254" i="2" s="1"/>
  <c r="W254" i="2" s="1"/>
  <c r="X254" i="2" s="1"/>
  <c r="Y254" i="2" s="1"/>
  <c r="Z254" i="2" s="1"/>
  <c r="AA254" i="2" s="1"/>
  <c r="AB254" i="2" s="1"/>
  <c r="AC254" i="2" s="1"/>
  <c r="AD254" i="2" s="1"/>
  <c r="T257" i="2"/>
  <c r="U257" i="2" s="1"/>
  <c r="V257" i="2" s="1"/>
  <c r="W257" i="2" s="1"/>
  <c r="X257" i="2" s="1"/>
  <c r="Y257" i="2" s="1"/>
  <c r="Z257" i="2" s="1"/>
  <c r="AA257" i="2" s="1"/>
  <c r="AB257" i="2" s="1"/>
  <c r="AC257" i="2" s="1"/>
  <c r="AD257" i="2" s="1"/>
  <c r="T260" i="2"/>
  <c r="U260" i="2" s="1"/>
  <c r="V260" i="2" s="1"/>
  <c r="W260" i="2" s="1"/>
  <c r="X260" i="2" s="1"/>
  <c r="Y260" i="2" s="1"/>
  <c r="Z260" i="2" s="1"/>
  <c r="AA260" i="2" s="1"/>
  <c r="AB260" i="2" s="1"/>
  <c r="AC260" i="2" s="1"/>
  <c r="AD260" i="2" s="1"/>
  <c r="T264" i="2"/>
  <c r="U264" i="2" s="1"/>
  <c r="V264" i="2" s="1"/>
  <c r="W264" i="2" s="1"/>
  <c r="X264" i="2" s="1"/>
  <c r="Y264" i="2" s="1"/>
  <c r="Z264" i="2" s="1"/>
  <c r="AA264" i="2" s="1"/>
  <c r="AB264" i="2" s="1"/>
  <c r="AC264" i="2" s="1"/>
  <c r="AD264" i="2" s="1"/>
  <c r="T269" i="2"/>
  <c r="U269" i="2" s="1"/>
  <c r="V269" i="2" s="1"/>
  <c r="W269" i="2" s="1"/>
  <c r="X269" i="2" s="1"/>
  <c r="Y269" i="2" s="1"/>
  <c r="Z269" i="2" s="1"/>
  <c r="AA269" i="2" s="1"/>
  <c r="AB269" i="2" s="1"/>
  <c r="AC269" i="2" s="1"/>
  <c r="AD269" i="2" s="1"/>
  <c r="T275" i="2"/>
  <c r="U275" i="2" s="1"/>
  <c r="V275" i="2" s="1"/>
  <c r="W275" i="2" s="1"/>
  <c r="X275" i="2" s="1"/>
  <c r="Y275" i="2" s="1"/>
  <c r="Z275" i="2" s="1"/>
  <c r="AA275" i="2" s="1"/>
  <c r="AB275" i="2" s="1"/>
  <c r="AC275" i="2" s="1"/>
  <c r="AD275" i="2" s="1"/>
  <c r="T279" i="2"/>
  <c r="U279" i="2" s="1"/>
  <c r="V279" i="2" s="1"/>
  <c r="W279" i="2" s="1"/>
  <c r="X279" i="2" s="1"/>
  <c r="Y279" i="2" s="1"/>
  <c r="Z279" i="2" s="1"/>
  <c r="AA279" i="2" s="1"/>
  <c r="AB279" i="2" s="1"/>
  <c r="AC279" i="2" s="1"/>
  <c r="AD279" i="2" s="1"/>
  <c r="T283" i="2"/>
  <c r="U283" i="2" s="1"/>
  <c r="V283" i="2" s="1"/>
  <c r="W283" i="2" s="1"/>
  <c r="X283" i="2" s="1"/>
  <c r="Y283" i="2" s="1"/>
  <c r="Z283" i="2" s="1"/>
  <c r="AA283" i="2" s="1"/>
  <c r="AB283" i="2" s="1"/>
  <c r="AC283" i="2" s="1"/>
  <c r="AD283" i="2" s="1"/>
  <c r="T287" i="2"/>
  <c r="U287" i="2" s="1"/>
  <c r="V287" i="2" s="1"/>
  <c r="W287" i="2" s="1"/>
  <c r="X287" i="2" s="1"/>
  <c r="Y287" i="2" s="1"/>
  <c r="Z287" i="2" s="1"/>
  <c r="AA287" i="2" s="1"/>
  <c r="AB287" i="2" s="1"/>
  <c r="AC287" i="2" s="1"/>
  <c r="AD287" i="2" s="1"/>
  <c r="T291" i="2"/>
  <c r="U291" i="2" s="1"/>
  <c r="V291" i="2" s="1"/>
  <c r="W291" i="2" s="1"/>
  <c r="X291" i="2" s="1"/>
  <c r="Y291" i="2" s="1"/>
  <c r="Z291" i="2" s="1"/>
  <c r="AA291" i="2" s="1"/>
  <c r="AB291" i="2" s="1"/>
  <c r="AC291" i="2" s="1"/>
  <c r="AD291" i="2" s="1"/>
  <c r="T295" i="2"/>
  <c r="U295" i="2" s="1"/>
  <c r="V295" i="2" s="1"/>
  <c r="W295" i="2" s="1"/>
  <c r="X295" i="2" s="1"/>
  <c r="Y295" i="2" s="1"/>
  <c r="Z295" i="2" s="1"/>
  <c r="AA295" i="2" s="1"/>
  <c r="AB295" i="2" s="1"/>
  <c r="AC295" i="2" s="1"/>
  <c r="AD295" i="2" s="1"/>
  <c r="T299" i="2"/>
  <c r="U299" i="2" s="1"/>
  <c r="V299" i="2" s="1"/>
  <c r="W299" i="2" s="1"/>
  <c r="X299" i="2" s="1"/>
  <c r="Y299" i="2" s="1"/>
  <c r="Z299" i="2" s="1"/>
  <c r="AA299" i="2" s="1"/>
  <c r="AB299" i="2" s="1"/>
  <c r="AC299" i="2" s="1"/>
  <c r="AD299" i="2" s="1"/>
  <c r="T303" i="2"/>
  <c r="U303" i="2" s="1"/>
  <c r="V303" i="2" s="1"/>
  <c r="W303" i="2" s="1"/>
  <c r="X303" i="2" s="1"/>
  <c r="Y303" i="2" s="1"/>
  <c r="Z303" i="2" s="1"/>
  <c r="AA303" i="2" s="1"/>
  <c r="AB303" i="2" s="1"/>
  <c r="AC303" i="2" s="1"/>
  <c r="AD303" i="2" s="1"/>
  <c r="T258" i="2"/>
  <c r="U258" i="2" s="1"/>
  <c r="V258" i="2" s="1"/>
  <c r="W258" i="2" s="1"/>
  <c r="X258" i="2" s="1"/>
  <c r="Y258" i="2" s="1"/>
  <c r="Z258" i="2" s="1"/>
  <c r="AA258" i="2" s="1"/>
  <c r="AB258" i="2" s="1"/>
  <c r="AC258" i="2" s="1"/>
  <c r="AD258" i="2" s="1"/>
  <c r="T263" i="2"/>
  <c r="U263" i="2" s="1"/>
  <c r="V263" i="2" s="1"/>
  <c r="W263" i="2" s="1"/>
  <c r="X263" i="2" s="1"/>
  <c r="Y263" i="2" s="1"/>
  <c r="Z263" i="2" s="1"/>
  <c r="AA263" i="2" s="1"/>
  <c r="AB263" i="2" s="1"/>
  <c r="AC263" i="2" s="1"/>
  <c r="AD263" i="2" s="1"/>
  <c r="T266" i="2"/>
  <c r="U266" i="2" s="1"/>
  <c r="V266" i="2" s="1"/>
  <c r="W266" i="2" s="1"/>
  <c r="X266" i="2" s="1"/>
  <c r="Y266" i="2" s="1"/>
  <c r="Z266" i="2" s="1"/>
  <c r="AA266" i="2" s="1"/>
  <c r="AB266" i="2" s="1"/>
  <c r="AC266" i="2" s="1"/>
  <c r="AD266" i="2" s="1"/>
  <c r="T270" i="2"/>
  <c r="U270" i="2" s="1"/>
  <c r="V270" i="2" s="1"/>
  <c r="W270" i="2" s="1"/>
  <c r="X270" i="2" s="1"/>
  <c r="Y270" i="2" s="1"/>
  <c r="Z270" i="2" s="1"/>
  <c r="AA270" i="2" s="1"/>
  <c r="AB270" i="2" s="1"/>
  <c r="AC270" i="2" s="1"/>
  <c r="AD270" i="2" s="1"/>
  <c r="T274" i="2"/>
  <c r="U274" i="2" s="1"/>
  <c r="V274" i="2" s="1"/>
  <c r="W274" i="2" s="1"/>
  <c r="X274" i="2" s="1"/>
  <c r="Y274" i="2" s="1"/>
  <c r="Z274" i="2" s="1"/>
  <c r="AA274" i="2" s="1"/>
  <c r="AB274" i="2" s="1"/>
  <c r="AC274" i="2" s="1"/>
  <c r="AD274" i="2" s="1"/>
  <c r="T278" i="2"/>
  <c r="U278" i="2" s="1"/>
  <c r="V278" i="2" s="1"/>
  <c r="W278" i="2" s="1"/>
  <c r="X278" i="2" s="1"/>
  <c r="Y278" i="2" s="1"/>
  <c r="Z278" i="2" s="1"/>
  <c r="AA278" i="2" s="1"/>
  <c r="AB278" i="2" s="1"/>
  <c r="AC278" i="2" s="1"/>
  <c r="AD278" i="2" s="1"/>
  <c r="T282" i="2"/>
  <c r="U282" i="2" s="1"/>
  <c r="V282" i="2" s="1"/>
  <c r="W282" i="2" s="1"/>
  <c r="X282" i="2" s="1"/>
  <c r="Y282" i="2" s="1"/>
  <c r="Z282" i="2" s="1"/>
  <c r="AA282" i="2" s="1"/>
  <c r="AB282" i="2" s="1"/>
  <c r="AC282" i="2" s="1"/>
  <c r="AD282" i="2" s="1"/>
  <c r="T286" i="2"/>
  <c r="U286" i="2" s="1"/>
  <c r="V286" i="2" s="1"/>
  <c r="W286" i="2" s="1"/>
  <c r="X286" i="2" s="1"/>
  <c r="Y286" i="2" s="1"/>
  <c r="Z286" i="2" s="1"/>
  <c r="AA286" i="2" s="1"/>
  <c r="AB286" i="2" s="1"/>
  <c r="AC286" i="2" s="1"/>
  <c r="AD286" i="2" s="1"/>
  <c r="T290" i="2"/>
  <c r="U290" i="2" s="1"/>
  <c r="V290" i="2" s="1"/>
  <c r="W290" i="2" s="1"/>
  <c r="X290" i="2" s="1"/>
  <c r="Y290" i="2" s="1"/>
  <c r="Z290" i="2" s="1"/>
  <c r="AA290" i="2" s="1"/>
  <c r="AB290" i="2" s="1"/>
  <c r="AC290" i="2" s="1"/>
  <c r="AD290" i="2" s="1"/>
  <c r="T294" i="2"/>
  <c r="U294" i="2" s="1"/>
  <c r="V294" i="2" s="1"/>
  <c r="W294" i="2" s="1"/>
  <c r="X294" i="2" s="1"/>
  <c r="Y294" i="2" s="1"/>
  <c r="Z294" i="2" s="1"/>
  <c r="AA294" i="2" s="1"/>
  <c r="AB294" i="2" s="1"/>
  <c r="AC294" i="2" s="1"/>
  <c r="AD294" i="2" s="1"/>
  <c r="T298" i="2"/>
  <c r="U298" i="2" s="1"/>
  <c r="V298" i="2" s="1"/>
  <c r="W298" i="2" s="1"/>
  <c r="X298" i="2" s="1"/>
  <c r="Y298" i="2" s="1"/>
  <c r="Z298" i="2" s="1"/>
  <c r="AA298" i="2" s="1"/>
  <c r="AB298" i="2" s="1"/>
  <c r="AC298" i="2" s="1"/>
  <c r="AD298" i="2" s="1"/>
  <c r="T302" i="2"/>
  <c r="U302" i="2" s="1"/>
  <c r="V302" i="2" s="1"/>
  <c r="W302" i="2" s="1"/>
  <c r="X302" i="2" s="1"/>
  <c r="Y302" i="2" s="1"/>
  <c r="Z302" i="2" s="1"/>
  <c r="AA302" i="2" s="1"/>
  <c r="AB302" i="2" s="1"/>
  <c r="AC302" i="2" s="1"/>
  <c r="AD302" i="2" s="1"/>
  <c r="T307" i="2"/>
  <c r="U307" i="2" s="1"/>
  <c r="V307" i="2" s="1"/>
  <c r="W307" i="2" s="1"/>
  <c r="X307" i="2" s="1"/>
  <c r="Y307" i="2" s="1"/>
  <c r="Z307" i="2" s="1"/>
  <c r="AA307" i="2" s="1"/>
  <c r="AB307" i="2" s="1"/>
  <c r="AC307" i="2" s="1"/>
  <c r="AD307" i="2" s="1"/>
  <c r="T311" i="2"/>
  <c r="U311" i="2" s="1"/>
  <c r="V311" i="2" s="1"/>
  <c r="W311" i="2" s="1"/>
  <c r="X311" i="2" s="1"/>
  <c r="Y311" i="2" s="1"/>
  <c r="Z311" i="2" s="1"/>
  <c r="AA311" i="2" s="1"/>
  <c r="AB311" i="2" s="1"/>
  <c r="AC311" i="2" s="1"/>
  <c r="AD311" i="2" s="1"/>
  <c r="T331" i="2"/>
  <c r="U331" i="2" s="1"/>
  <c r="V331" i="2" s="1"/>
  <c r="W331" i="2" s="1"/>
  <c r="X331" i="2" s="1"/>
  <c r="Y331" i="2" s="1"/>
  <c r="Z331" i="2" s="1"/>
  <c r="AA331" i="2" s="1"/>
  <c r="AB331" i="2" s="1"/>
  <c r="AC331" i="2" s="1"/>
  <c r="AD331" i="2" s="1"/>
  <c r="T335" i="2"/>
  <c r="U335" i="2" s="1"/>
  <c r="V335" i="2" s="1"/>
  <c r="W335" i="2" s="1"/>
  <c r="X335" i="2" s="1"/>
  <c r="Y335" i="2" s="1"/>
  <c r="Z335" i="2" s="1"/>
  <c r="AA335" i="2" s="1"/>
  <c r="AB335" i="2" s="1"/>
  <c r="AC335" i="2" s="1"/>
  <c r="AD335" i="2" s="1"/>
  <c r="T310" i="2"/>
  <c r="U310" i="2" s="1"/>
  <c r="V310" i="2" s="1"/>
  <c r="W310" i="2" s="1"/>
  <c r="X310" i="2" s="1"/>
  <c r="Y310" i="2" s="1"/>
  <c r="Z310" i="2" s="1"/>
  <c r="AA310" i="2" s="1"/>
  <c r="AB310" i="2" s="1"/>
  <c r="AC310" i="2" s="1"/>
  <c r="AD310" i="2" s="1"/>
  <c r="T314" i="2"/>
  <c r="U314" i="2" s="1"/>
  <c r="V314" i="2" s="1"/>
  <c r="W314" i="2" s="1"/>
  <c r="X314" i="2" s="1"/>
  <c r="Y314" i="2" s="1"/>
  <c r="Z314" i="2" s="1"/>
  <c r="AA314" i="2" s="1"/>
  <c r="AB314" i="2" s="1"/>
  <c r="AC314" i="2" s="1"/>
  <c r="AD314" i="2" s="1"/>
  <c r="T318" i="2"/>
  <c r="U318" i="2" s="1"/>
  <c r="V318" i="2" s="1"/>
  <c r="W318" i="2" s="1"/>
  <c r="X318" i="2" s="1"/>
  <c r="Y318" i="2" s="1"/>
  <c r="Z318" i="2" s="1"/>
  <c r="AA318" i="2" s="1"/>
  <c r="AB318" i="2" s="1"/>
  <c r="AC318" i="2" s="1"/>
  <c r="AD318" i="2" s="1"/>
  <c r="T322" i="2"/>
  <c r="U322" i="2" s="1"/>
  <c r="V322" i="2" s="1"/>
  <c r="W322" i="2" s="1"/>
  <c r="X322" i="2" s="1"/>
  <c r="Y322" i="2" s="1"/>
  <c r="Z322" i="2" s="1"/>
  <c r="AA322" i="2" s="1"/>
  <c r="AB322" i="2" s="1"/>
  <c r="AC322" i="2" s="1"/>
  <c r="AD322" i="2" s="1"/>
  <c r="T326" i="2"/>
  <c r="U326" i="2" s="1"/>
  <c r="V326" i="2" s="1"/>
  <c r="W326" i="2" s="1"/>
  <c r="X326" i="2" s="1"/>
  <c r="Y326" i="2" s="1"/>
  <c r="Z326" i="2" s="1"/>
  <c r="AA326" i="2" s="1"/>
  <c r="AB326" i="2" s="1"/>
  <c r="AC326" i="2" s="1"/>
  <c r="AD326" i="2" s="1"/>
  <c r="T317" i="2"/>
  <c r="U317" i="2" s="1"/>
  <c r="V317" i="2" s="1"/>
  <c r="W317" i="2" s="1"/>
  <c r="X317" i="2" s="1"/>
  <c r="Y317" i="2" s="1"/>
  <c r="Z317" i="2" s="1"/>
  <c r="AA317" i="2" s="1"/>
  <c r="AB317" i="2" s="1"/>
  <c r="AC317" i="2" s="1"/>
  <c r="AD317" i="2" s="1"/>
  <c r="T321" i="2"/>
  <c r="U321" i="2" s="1"/>
  <c r="V321" i="2" s="1"/>
  <c r="W321" i="2" s="1"/>
  <c r="X321" i="2" s="1"/>
  <c r="Y321" i="2" s="1"/>
  <c r="Z321" i="2" s="1"/>
  <c r="AA321" i="2" s="1"/>
  <c r="AB321" i="2" s="1"/>
  <c r="AC321" i="2" s="1"/>
  <c r="AD321" i="2" s="1"/>
  <c r="T325" i="2"/>
  <c r="U325" i="2" s="1"/>
  <c r="V325" i="2" s="1"/>
  <c r="W325" i="2" s="1"/>
  <c r="X325" i="2" s="1"/>
  <c r="Y325" i="2" s="1"/>
  <c r="Z325" i="2" s="1"/>
  <c r="AA325" i="2" s="1"/>
  <c r="AB325" i="2" s="1"/>
  <c r="AC325" i="2" s="1"/>
  <c r="AD325" i="2" s="1"/>
  <c r="T329" i="2"/>
  <c r="U329" i="2" s="1"/>
  <c r="V329" i="2" s="1"/>
  <c r="W329" i="2" s="1"/>
  <c r="X329" i="2" s="1"/>
  <c r="Y329" i="2" s="1"/>
  <c r="Z329" i="2" s="1"/>
  <c r="AA329" i="2" s="1"/>
  <c r="AB329" i="2" s="1"/>
  <c r="AC329" i="2" s="1"/>
  <c r="AD329" i="2" s="1"/>
  <c r="T330" i="2"/>
  <c r="U330" i="2" s="1"/>
  <c r="V330" i="2" s="1"/>
  <c r="W330" i="2" s="1"/>
  <c r="X330" i="2" s="1"/>
  <c r="Y330" i="2" s="1"/>
  <c r="Z330" i="2" s="1"/>
  <c r="AA330" i="2" s="1"/>
  <c r="AB330" i="2" s="1"/>
  <c r="AC330" i="2" s="1"/>
  <c r="AD330" i="2" s="1"/>
  <c r="T334" i="2"/>
  <c r="U334" i="2" s="1"/>
  <c r="V334" i="2" s="1"/>
  <c r="W334" i="2" s="1"/>
  <c r="X334" i="2" s="1"/>
  <c r="Y334" i="2" s="1"/>
  <c r="Z334" i="2" s="1"/>
  <c r="AA334" i="2" s="1"/>
  <c r="AB334" i="2" s="1"/>
  <c r="AC334" i="2" s="1"/>
  <c r="AD334" i="2" s="1"/>
  <c r="R338" i="2"/>
  <c r="Q337" i="2"/>
  <c r="T435" i="2"/>
  <c r="U435" i="2" s="1"/>
  <c r="V435" i="2" s="1"/>
  <c r="W435" i="2" s="1"/>
  <c r="X435" i="2" s="1"/>
  <c r="Y435" i="2" s="1"/>
  <c r="Z435" i="2" s="1"/>
  <c r="AA435" i="2" s="1"/>
  <c r="AB435" i="2" s="1"/>
  <c r="AC435" i="2" s="1"/>
  <c r="AD435" i="2" s="1"/>
  <c r="T440" i="2"/>
  <c r="U440" i="2" s="1"/>
  <c r="V440" i="2" s="1"/>
  <c r="W440" i="2" s="1"/>
  <c r="X440" i="2" s="1"/>
  <c r="Y440" i="2" s="1"/>
  <c r="Z440" i="2" s="1"/>
  <c r="AA440" i="2" s="1"/>
  <c r="AB440" i="2" s="1"/>
  <c r="AC440" i="2" s="1"/>
  <c r="AD440" i="2" s="1"/>
  <c r="T444" i="2"/>
  <c r="U444" i="2" s="1"/>
  <c r="V444" i="2" s="1"/>
  <c r="W444" i="2" s="1"/>
  <c r="X444" i="2" s="1"/>
  <c r="Y444" i="2" s="1"/>
  <c r="Z444" i="2" s="1"/>
  <c r="AA444" i="2" s="1"/>
  <c r="AB444" i="2" s="1"/>
  <c r="AC444" i="2" s="1"/>
  <c r="AD444" i="2" s="1"/>
  <c r="T448" i="2"/>
  <c r="U448" i="2" s="1"/>
  <c r="V448" i="2" s="1"/>
  <c r="W448" i="2" s="1"/>
  <c r="X448" i="2" s="1"/>
  <c r="Y448" i="2" s="1"/>
  <c r="Z448" i="2" s="1"/>
  <c r="AA448" i="2" s="1"/>
  <c r="AB448" i="2" s="1"/>
  <c r="AC448" i="2" s="1"/>
  <c r="AD448" i="2" s="1"/>
  <c r="T381" i="2"/>
  <c r="U381" i="2" s="1"/>
  <c r="V381" i="2" s="1"/>
  <c r="W381" i="2" s="1"/>
  <c r="X381" i="2" s="1"/>
  <c r="Y381" i="2" s="1"/>
  <c r="Z381" i="2" s="1"/>
  <c r="AA381" i="2" s="1"/>
  <c r="AB381" i="2" s="1"/>
  <c r="AC381" i="2" s="1"/>
  <c r="AD381" i="2" s="1"/>
  <c r="T385" i="2"/>
  <c r="U385" i="2" s="1"/>
  <c r="V385" i="2" s="1"/>
  <c r="W385" i="2" s="1"/>
  <c r="X385" i="2" s="1"/>
  <c r="Y385" i="2" s="1"/>
  <c r="Z385" i="2" s="1"/>
  <c r="AA385" i="2" s="1"/>
  <c r="AB385" i="2" s="1"/>
  <c r="AC385" i="2" s="1"/>
  <c r="AD385" i="2" s="1"/>
  <c r="T389" i="2"/>
  <c r="U389" i="2" s="1"/>
  <c r="V389" i="2" s="1"/>
  <c r="W389" i="2" s="1"/>
  <c r="X389" i="2" s="1"/>
  <c r="Y389" i="2" s="1"/>
  <c r="Z389" i="2" s="1"/>
  <c r="AA389" i="2" s="1"/>
  <c r="AB389" i="2" s="1"/>
  <c r="AC389" i="2" s="1"/>
  <c r="AD389" i="2" s="1"/>
  <c r="T393" i="2"/>
  <c r="U393" i="2" s="1"/>
  <c r="V393" i="2" s="1"/>
  <c r="W393" i="2" s="1"/>
  <c r="X393" i="2" s="1"/>
  <c r="Y393" i="2" s="1"/>
  <c r="Z393" i="2" s="1"/>
  <c r="AA393" i="2" s="1"/>
  <c r="AB393" i="2" s="1"/>
  <c r="AC393" i="2" s="1"/>
  <c r="AD393" i="2" s="1"/>
  <c r="T400" i="2"/>
  <c r="U400" i="2" s="1"/>
  <c r="V400" i="2" s="1"/>
  <c r="W400" i="2" s="1"/>
  <c r="X400" i="2" s="1"/>
  <c r="Y400" i="2" s="1"/>
  <c r="Z400" i="2" s="1"/>
  <c r="AA400" i="2" s="1"/>
  <c r="AB400" i="2" s="1"/>
  <c r="AC400" i="2" s="1"/>
  <c r="AD400" i="2" s="1"/>
  <c r="T404" i="2"/>
  <c r="U404" i="2" s="1"/>
  <c r="V404" i="2" s="1"/>
  <c r="W404" i="2" s="1"/>
  <c r="X404" i="2" s="1"/>
  <c r="Y404" i="2" s="1"/>
  <c r="Z404" i="2" s="1"/>
  <c r="AA404" i="2" s="1"/>
  <c r="AB404" i="2" s="1"/>
  <c r="AC404" i="2" s="1"/>
  <c r="AD404" i="2" s="1"/>
  <c r="T408" i="2"/>
  <c r="U408" i="2" s="1"/>
  <c r="V408" i="2" s="1"/>
  <c r="W408" i="2" s="1"/>
  <c r="X408" i="2" s="1"/>
  <c r="Y408" i="2" s="1"/>
  <c r="Z408" i="2" s="1"/>
  <c r="AA408" i="2" s="1"/>
  <c r="AB408" i="2" s="1"/>
  <c r="AC408" i="2" s="1"/>
  <c r="AD408" i="2" s="1"/>
  <c r="T415" i="2"/>
  <c r="U415" i="2" s="1"/>
  <c r="V415" i="2" s="1"/>
  <c r="W415" i="2" s="1"/>
  <c r="X415" i="2" s="1"/>
  <c r="Y415" i="2" s="1"/>
  <c r="Z415" i="2" s="1"/>
  <c r="AA415" i="2" s="1"/>
  <c r="AB415" i="2" s="1"/>
  <c r="AC415" i="2" s="1"/>
  <c r="AD415" i="2" s="1"/>
  <c r="T419" i="2"/>
  <c r="U419" i="2" s="1"/>
  <c r="V419" i="2" s="1"/>
  <c r="W419" i="2" s="1"/>
  <c r="X419" i="2" s="1"/>
  <c r="Y419" i="2" s="1"/>
  <c r="Z419" i="2" s="1"/>
  <c r="AA419" i="2" s="1"/>
  <c r="AB419" i="2" s="1"/>
  <c r="AC419" i="2" s="1"/>
  <c r="AD419" i="2" s="1"/>
  <c r="T423" i="2"/>
  <c r="U423" i="2" s="1"/>
  <c r="V423" i="2" s="1"/>
  <c r="W423" i="2" s="1"/>
  <c r="X423" i="2" s="1"/>
  <c r="Y423" i="2" s="1"/>
  <c r="Z423" i="2" s="1"/>
  <c r="AA423" i="2" s="1"/>
  <c r="AB423" i="2" s="1"/>
  <c r="AC423" i="2" s="1"/>
  <c r="AD423" i="2" s="1"/>
  <c r="T427" i="2"/>
  <c r="U427" i="2" s="1"/>
  <c r="V427" i="2" s="1"/>
  <c r="W427" i="2" s="1"/>
  <c r="X427" i="2" s="1"/>
  <c r="Y427" i="2" s="1"/>
  <c r="Z427" i="2" s="1"/>
  <c r="AA427" i="2" s="1"/>
  <c r="AB427" i="2" s="1"/>
  <c r="AC427" i="2" s="1"/>
  <c r="AD427" i="2" s="1"/>
  <c r="T466" i="2"/>
  <c r="U466" i="2" s="1"/>
  <c r="V466" i="2" s="1"/>
  <c r="W466" i="2" s="1"/>
  <c r="X466" i="2" s="1"/>
  <c r="Y466" i="2" s="1"/>
  <c r="Z466" i="2" s="1"/>
  <c r="AA466" i="2" s="1"/>
  <c r="AB466" i="2" s="1"/>
  <c r="AC466" i="2" s="1"/>
  <c r="AD466" i="2" s="1"/>
  <c r="T470" i="2"/>
  <c r="U470" i="2" s="1"/>
  <c r="V470" i="2" s="1"/>
  <c r="W470" i="2" s="1"/>
  <c r="X470" i="2" s="1"/>
  <c r="Y470" i="2" s="1"/>
  <c r="Z470" i="2" s="1"/>
  <c r="AA470" i="2" s="1"/>
  <c r="AB470" i="2" s="1"/>
  <c r="AC470" i="2" s="1"/>
  <c r="AD470" i="2" s="1"/>
  <c r="R15" i="2"/>
  <c r="Q14" i="2"/>
  <c r="T18" i="2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T20" i="2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T22" i="2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T25" i="2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T29" i="2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T33" i="2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T37" i="2"/>
  <c r="U37" i="2" s="1"/>
  <c r="V37" i="2" s="1"/>
  <c r="W37" i="2" s="1"/>
  <c r="X37" i="2" s="1"/>
  <c r="Y37" i="2" s="1"/>
  <c r="Z37" i="2" s="1"/>
  <c r="AA37" i="2" s="1"/>
  <c r="AB37" i="2" s="1"/>
  <c r="AC37" i="2" s="1"/>
  <c r="AD37" i="2" s="1"/>
  <c r="T41" i="2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39" i="2"/>
  <c r="R55" i="2"/>
  <c r="Q54" i="2"/>
  <c r="T58" i="2"/>
  <c r="U58" i="2" s="1"/>
  <c r="V58" i="2" s="1"/>
  <c r="W58" i="2" s="1"/>
  <c r="X58" i="2" s="1"/>
  <c r="Y58" i="2" s="1"/>
  <c r="Z58" i="2" s="1"/>
  <c r="AA58" i="2" s="1"/>
  <c r="AB58" i="2" s="1"/>
  <c r="AC58" i="2" s="1"/>
  <c r="AD58" i="2" s="1"/>
  <c r="T63" i="2"/>
  <c r="U63" i="2" s="1"/>
  <c r="V63" i="2" s="1"/>
  <c r="W63" i="2" s="1"/>
  <c r="X63" i="2" s="1"/>
  <c r="Y63" i="2" s="1"/>
  <c r="Z63" i="2" s="1"/>
  <c r="AA63" i="2" s="1"/>
  <c r="AB63" i="2" s="1"/>
  <c r="AC63" i="2" s="1"/>
  <c r="AD63" i="2" s="1"/>
  <c r="T67" i="2"/>
  <c r="U67" i="2" s="1"/>
  <c r="V67" i="2" s="1"/>
  <c r="W67" i="2" s="1"/>
  <c r="X67" i="2" s="1"/>
  <c r="Y67" i="2" s="1"/>
  <c r="Z67" i="2" s="1"/>
  <c r="AA67" i="2" s="1"/>
  <c r="AB67" i="2" s="1"/>
  <c r="AC67" i="2" s="1"/>
  <c r="AD67" i="2" s="1"/>
  <c r="T71" i="2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T77" i="2"/>
  <c r="U77" i="2" s="1"/>
  <c r="V77" i="2" s="1"/>
  <c r="W77" i="2" s="1"/>
  <c r="X77" i="2" s="1"/>
  <c r="Y77" i="2" s="1"/>
  <c r="Z77" i="2" s="1"/>
  <c r="AA77" i="2" s="1"/>
  <c r="AB77" i="2" s="1"/>
  <c r="AC77" i="2" s="1"/>
  <c r="AD77" i="2" s="1"/>
  <c r="T81" i="2"/>
  <c r="U81" i="2" s="1"/>
  <c r="V81" i="2" s="1"/>
  <c r="W81" i="2" s="1"/>
  <c r="X81" i="2" s="1"/>
  <c r="Y81" i="2" s="1"/>
  <c r="Z81" i="2" s="1"/>
  <c r="AA81" i="2" s="1"/>
  <c r="AB81" i="2" s="1"/>
  <c r="AC81" i="2" s="1"/>
  <c r="AD81" i="2" s="1"/>
  <c r="T85" i="2"/>
  <c r="U85" i="2" s="1"/>
  <c r="V85" i="2" s="1"/>
  <c r="W85" i="2" s="1"/>
  <c r="X85" i="2" s="1"/>
  <c r="Y85" i="2" s="1"/>
  <c r="Z85" i="2" s="1"/>
  <c r="AA85" i="2" s="1"/>
  <c r="AB85" i="2" s="1"/>
  <c r="AC85" i="2" s="1"/>
  <c r="AD85" i="2" s="1"/>
  <c r="T89" i="2"/>
  <c r="U89" i="2" s="1"/>
  <c r="V89" i="2" s="1"/>
  <c r="W89" i="2" s="1"/>
  <c r="X89" i="2" s="1"/>
  <c r="Y89" i="2" s="1"/>
  <c r="Z89" i="2" s="1"/>
  <c r="AA89" i="2" s="1"/>
  <c r="AB89" i="2" s="1"/>
  <c r="AC89" i="2" s="1"/>
  <c r="AD89" i="2" s="1"/>
  <c r="T93" i="2"/>
  <c r="U93" i="2" s="1"/>
  <c r="V93" i="2" s="1"/>
  <c r="W93" i="2" s="1"/>
  <c r="X93" i="2" s="1"/>
  <c r="Y93" i="2" s="1"/>
  <c r="Z93" i="2" s="1"/>
  <c r="AA93" i="2" s="1"/>
  <c r="AB93" i="2" s="1"/>
  <c r="AC93" i="2" s="1"/>
  <c r="AD93" i="2" s="1"/>
  <c r="T177" i="2"/>
  <c r="U177" i="2" s="1"/>
  <c r="V177" i="2" s="1"/>
  <c r="W177" i="2" s="1"/>
  <c r="X177" i="2" s="1"/>
  <c r="Y177" i="2" s="1"/>
  <c r="Z177" i="2" s="1"/>
  <c r="AA177" i="2" s="1"/>
  <c r="AB177" i="2" s="1"/>
  <c r="AC177" i="2" s="1"/>
  <c r="AD177" i="2" s="1"/>
  <c r="R182" i="2"/>
  <c r="Q181" i="2"/>
  <c r="T233" i="2"/>
  <c r="U233" i="2" s="1"/>
  <c r="V233" i="2" s="1"/>
  <c r="W233" i="2" s="1"/>
  <c r="X233" i="2" s="1"/>
  <c r="Y233" i="2" s="1"/>
  <c r="Z233" i="2" s="1"/>
  <c r="AA233" i="2" s="1"/>
  <c r="AB233" i="2" s="1"/>
  <c r="AC233" i="2" s="1"/>
  <c r="AD233" i="2" s="1"/>
  <c r="T246" i="2"/>
  <c r="U246" i="2" s="1"/>
  <c r="V246" i="2" s="1"/>
  <c r="W246" i="2" s="1"/>
  <c r="X246" i="2" s="1"/>
  <c r="Y246" i="2" s="1"/>
  <c r="Z246" i="2" s="1"/>
  <c r="AA246" i="2" s="1"/>
  <c r="AB246" i="2" s="1"/>
  <c r="AC246" i="2" s="1"/>
  <c r="AD246" i="2" s="1"/>
  <c r="T259" i="2"/>
  <c r="U259" i="2" s="1"/>
  <c r="V259" i="2" s="1"/>
  <c r="W259" i="2" s="1"/>
  <c r="X259" i="2" s="1"/>
  <c r="Y259" i="2" s="1"/>
  <c r="Z259" i="2" s="1"/>
  <c r="AA259" i="2" s="1"/>
  <c r="AB259" i="2" s="1"/>
  <c r="AC259" i="2" s="1"/>
  <c r="AD259" i="2" s="1"/>
  <c r="T265" i="2"/>
  <c r="U265" i="2" s="1"/>
  <c r="V265" i="2" s="1"/>
  <c r="W265" i="2" s="1"/>
  <c r="X265" i="2" s="1"/>
  <c r="Y265" i="2" s="1"/>
  <c r="Z265" i="2" s="1"/>
  <c r="AA265" i="2" s="1"/>
  <c r="AB265" i="2" s="1"/>
  <c r="AC265" i="2" s="1"/>
  <c r="AD265" i="2" s="1"/>
  <c r="R273" i="2"/>
  <c r="Q272" i="2"/>
  <c r="T276" i="2"/>
  <c r="U276" i="2" s="1"/>
  <c r="V276" i="2" s="1"/>
  <c r="W276" i="2" s="1"/>
  <c r="X276" i="2" s="1"/>
  <c r="Y276" i="2" s="1"/>
  <c r="Z276" i="2" s="1"/>
  <c r="AA276" i="2" s="1"/>
  <c r="AB276" i="2" s="1"/>
  <c r="AC276" i="2" s="1"/>
  <c r="AD276" i="2" s="1"/>
  <c r="T280" i="2"/>
  <c r="U280" i="2" s="1"/>
  <c r="V280" i="2" s="1"/>
  <c r="W280" i="2" s="1"/>
  <c r="X280" i="2" s="1"/>
  <c r="Y280" i="2" s="1"/>
  <c r="Z280" i="2" s="1"/>
  <c r="AA280" i="2" s="1"/>
  <c r="AB280" i="2" s="1"/>
  <c r="AC280" i="2" s="1"/>
  <c r="AD280" i="2" s="1"/>
  <c r="T284" i="2"/>
  <c r="U284" i="2" s="1"/>
  <c r="V284" i="2" s="1"/>
  <c r="W284" i="2" s="1"/>
  <c r="X284" i="2" s="1"/>
  <c r="Y284" i="2" s="1"/>
  <c r="Z284" i="2" s="1"/>
  <c r="AA284" i="2" s="1"/>
  <c r="AB284" i="2" s="1"/>
  <c r="AC284" i="2" s="1"/>
  <c r="AD284" i="2" s="1"/>
  <c r="T288" i="2"/>
  <c r="U288" i="2" s="1"/>
  <c r="V288" i="2" s="1"/>
  <c r="W288" i="2" s="1"/>
  <c r="X288" i="2" s="1"/>
  <c r="Y288" i="2" s="1"/>
  <c r="Z288" i="2" s="1"/>
  <c r="AA288" i="2" s="1"/>
  <c r="AB288" i="2" s="1"/>
  <c r="AC288" i="2" s="1"/>
  <c r="AD288" i="2" s="1"/>
  <c r="T292" i="2"/>
  <c r="U292" i="2" s="1"/>
  <c r="V292" i="2" s="1"/>
  <c r="W292" i="2" s="1"/>
  <c r="X292" i="2" s="1"/>
  <c r="Y292" i="2" s="1"/>
  <c r="Z292" i="2" s="1"/>
  <c r="AA292" i="2" s="1"/>
  <c r="AB292" i="2" s="1"/>
  <c r="AC292" i="2" s="1"/>
  <c r="AD292" i="2" s="1"/>
  <c r="T296" i="2"/>
  <c r="U296" i="2" s="1"/>
  <c r="V296" i="2" s="1"/>
  <c r="W296" i="2" s="1"/>
  <c r="X296" i="2" s="1"/>
  <c r="Y296" i="2" s="1"/>
  <c r="Z296" i="2" s="1"/>
  <c r="AA296" i="2" s="1"/>
  <c r="AB296" i="2" s="1"/>
  <c r="AC296" i="2" s="1"/>
  <c r="AD296" i="2" s="1"/>
  <c r="T300" i="2"/>
  <c r="U300" i="2" s="1"/>
  <c r="V300" i="2" s="1"/>
  <c r="W300" i="2" s="1"/>
  <c r="X300" i="2" s="1"/>
  <c r="Y300" i="2" s="1"/>
  <c r="Z300" i="2" s="1"/>
  <c r="AA300" i="2" s="1"/>
  <c r="AB300" i="2" s="1"/>
  <c r="AC300" i="2" s="1"/>
  <c r="AD300" i="2" s="1"/>
  <c r="R316" i="2"/>
  <c r="Q315" i="2"/>
  <c r="T320" i="2"/>
  <c r="U320" i="2" s="1"/>
  <c r="V320" i="2" s="1"/>
  <c r="W320" i="2" s="1"/>
  <c r="X320" i="2" s="1"/>
  <c r="Y320" i="2" s="1"/>
  <c r="Z320" i="2" s="1"/>
  <c r="AA320" i="2" s="1"/>
  <c r="AB320" i="2" s="1"/>
  <c r="AC320" i="2" s="1"/>
  <c r="AD320" i="2" s="1"/>
  <c r="T324" i="2"/>
  <c r="U324" i="2" s="1"/>
  <c r="V324" i="2" s="1"/>
  <c r="W324" i="2" s="1"/>
  <c r="X324" i="2" s="1"/>
  <c r="Y324" i="2" s="1"/>
  <c r="Z324" i="2" s="1"/>
  <c r="AA324" i="2" s="1"/>
  <c r="AB324" i="2" s="1"/>
  <c r="AC324" i="2" s="1"/>
  <c r="AD324" i="2" s="1"/>
  <c r="T328" i="2"/>
  <c r="U328" i="2" s="1"/>
  <c r="V328" i="2" s="1"/>
  <c r="W328" i="2" s="1"/>
  <c r="X328" i="2" s="1"/>
  <c r="Y328" i="2" s="1"/>
  <c r="Z328" i="2" s="1"/>
  <c r="AA328" i="2" s="1"/>
  <c r="AB328" i="2" s="1"/>
  <c r="AC328" i="2" s="1"/>
  <c r="AD328" i="2" s="1"/>
  <c r="T319" i="2"/>
  <c r="U319" i="2" s="1"/>
  <c r="V319" i="2" s="1"/>
  <c r="W319" i="2" s="1"/>
  <c r="X319" i="2" s="1"/>
  <c r="Y319" i="2" s="1"/>
  <c r="Z319" i="2" s="1"/>
  <c r="AA319" i="2" s="1"/>
  <c r="AB319" i="2" s="1"/>
  <c r="AC319" i="2" s="1"/>
  <c r="AD319" i="2" s="1"/>
  <c r="T323" i="2"/>
  <c r="U323" i="2" s="1"/>
  <c r="V323" i="2" s="1"/>
  <c r="W323" i="2" s="1"/>
  <c r="X323" i="2" s="1"/>
  <c r="Y323" i="2" s="1"/>
  <c r="Z323" i="2" s="1"/>
  <c r="AA323" i="2" s="1"/>
  <c r="AB323" i="2" s="1"/>
  <c r="AC323" i="2" s="1"/>
  <c r="AD323" i="2" s="1"/>
  <c r="T327" i="2"/>
  <c r="U327" i="2" s="1"/>
  <c r="V327" i="2" s="1"/>
  <c r="W327" i="2" s="1"/>
  <c r="X327" i="2" s="1"/>
  <c r="Y327" i="2" s="1"/>
  <c r="Z327" i="2" s="1"/>
  <c r="AA327" i="2" s="1"/>
  <c r="AB327" i="2" s="1"/>
  <c r="AC327" i="2" s="1"/>
  <c r="AD327" i="2" s="1"/>
  <c r="T332" i="2"/>
  <c r="U332" i="2" s="1"/>
  <c r="V332" i="2" s="1"/>
  <c r="W332" i="2" s="1"/>
  <c r="X332" i="2" s="1"/>
  <c r="Y332" i="2" s="1"/>
  <c r="Z332" i="2" s="1"/>
  <c r="AA332" i="2" s="1"/>
  <c r="AB332" i="2" s="1"/>
  <c r="AC332" i="2" s="1"/>
  <c r="AD332" i="2" s="1"/>
  <c r="T336" i="2"/>
  <c r="U336" i="2" s="1"/>
  <c r="V336" i="2" s="1"/>
  <c r="W336" i="2" s="1"/>
  <c r="X336" i="2" s="1"/>
  <c r="Y336" i="2" s="1"/>
  <c r="Z336" i="2" s="1"/>
  <c r="AA336" i="2" s="1"/>
  <c r="AB336" i="2" s="1"/>
  <c r="AC336" i="2" s="1"/>
  <c r="AD336" i="2" s="1"/>
  <c r="T339" i="2"/>
  <c r="U339" i="2" s="1"/>
  <c r="V339" i="2" s="1"/>
  <c r="W339" i="2" s="1"/>
  <c r="X339" i="2" s="1"/>
  <c r="Y339" i="2" s="1"/>
  <c r="Z339" i="2" s="1"/>
  <c r="AA339" i="2" s="1"/>
  <c r="AB339" i="2" s="1"/>
  <c r="AC339" i="2" s="1"/>
  <c r="AD339" i="2" s="1"/>
  <c r="T343" i="2"/>
  <c r="U343" i="2" s="1"/>
  <c r="V343" i="2" s="1"/>
  <c r="W343" i="2" s="1"/>
  <c r="X343" i="2" s="1"/>
  <c r="Y343" i="2" s="1"/>
  <c r="Z343" i="2" s="1"/>
  <c r="AA343" i="2" s="1"/>
  <c r="AB343" i="2" s="1"/>
  <c r="AC343" i="2" s="1"/>
  <c r="AD343" i="2" s="1"/>
  <c r="T347" i="2"/>
  <c r="U347" i="2" s="1"/>
  <c r="V347" i="2" s="1"/>
  <c r="W347" i="2" s="1"/>
  <c r="X347" i="2" s="1"/>
  <c r="Y347" i="2" s="1"/>
  <c r="Z347" i="2" s="1"/>
  <c r="AA347" i="2" s="1"/>
  <c r="AB347" i="2" s="1"/>
  <c r="AC347" i="2" s="1"/>
  <c r="AD347" i="2" s="1"/>
  <c r="T351" i="2"/>
  <c r="U351" i="2" s="1"/>
  <c r="V351" i="2" s="1"/>
  <c r="W351" i="2" s="1"/>
  <c r="X351" i="2" s="1"/>
  <c r="Y351" i="2" s="1"/>
  <c r="Z351" i="2" s="1"/>
  <c r="AA351" i="2" s="1"/>
  <c r="AB351" i="2" s="1"/>
  <c r="AC351" i="2" s="1"/>
  <c r="AD351" i="2" s="1"/>
  <c r="T355" i="2"/>
  <c r="U355" i="2" s="1"/>
  <c r="V355" i="2" s="1"/>
  <c r="W355" i="2" s="1"/>
  <c r="X355" i="2" s="1"/>
  <c r="Y355" i="2" s="1"/>
  <c r="Z355" i="2" s="1"/>
  <c r="AA355" i="2" s="1"/>
  <c r="AB355" i="2" s="1"/>
  <c r="AC355" i="2" s="1"/>
  <c r="AD355" i="2" s="1"/>
  <c r="T359" i="2"/>
  <c r="U359" i="2" s="1"/>
  <c r="V359" i="2" s="1"/>
  <c r="W359" i="2" s="1"/>
  <c r="X359" i="2" s="1"/>
  <c r="Y359" i="2" s="1"/>
  <c r="Z359" i="2" s="1"/>
  <c r="AA359" i="2" s="1"/>
  <c r="AB359" i="2" s="1"/>
  <c r="AC359" i="2" s="1"/>
  <c r="AD359" i="2" s="1"/>
  <c r="T363" i="2"/>
  <c r="U363" i="2" s="1"/>
  <c r="V363" i="2" s="1"/>
  <c r="W363" i="2" s="1"/>
  <c r="X363" i="2" s="1"/>
  <c r="Y363" i="2" s="1"/>
  <c r="Z363" i="2" s="1"/>
  <c r="AA363" i="2" s="1"/>
  <c r="AB363" i="2" s="1"/>
  <c r="AC363" i="2" s="1"/>
  <c r="AD363" i="2" s="1"/>
  <c r="T380" i="2"/>
  <c r="U380" i="2" s="1"/>
  <c r="V380" i="2" s="1"/>
  <c r="W380" i="2" s="1"/>
  <c r="X380" i="2" s="1"/>
  <c r="Y380" i="2" s="1"/>
  <c r="Z380" i="2" s="1"/>
  <c r="AA380" i="2" s="1"/>
  <c r="AB380" i="2" s="1"/>
  <c r="AC380" i="2" s="1"/>
  <c r="AD380" i="2" s="1"/>
  <c r="T437" i="2"/>
  <c r="U437" i="2" s="1"/>
  <c r="V437" i="2" s="1"/>
  <c r="W437" i="2" s="1"/>
  <c r="X437" i="2" s="1"/>
  <c r="Y437" i="2" s="1"/>
  <c r="Z437" i="2" s="1"/>
  <c r="AA437" i="2" s="1"/>
  <c r="AB437" i="2" s="1"/>
  <c r="AC437" i="2" s="1"/>
  <c r="AD437" i="2" s="1"/>
  <c r="T442" i="2"/>
  <c r="U442" i="2" s="1"/>
  <c r="V442" i="2" s="1"/>
  <c r="W442" i="2" s="1"/>
  <c r="X442" i="2" s="1"/>
  <c r="Y442" i="2" s="1"/>
  <c r="Z442" i="2" s="1"/>
  <c r="AA442" i="2" s="1"/>
  <c r="AB442" i="2" s="1"/>
  <c r="AC442" i="2" s="1"/>
  <c r="AD442" i="2" s="1"/>
  <c r="T446" i="2"/>
  <c r="U446" i="2" s="1"/>
  <c r="V446" i="2" s="1"/>
  <c r="W446" i="2" s="1"/>
  <c r="X446" i="2" s="1"/>
  <c r="Y446" i="2" s="1"/>
  <c r="Z446" i="2" s="1"/>
  <c r="AA446" i="2" s="1"/>
  <c r="AB446" i="2" s="1"/>
  <c r="AC446" i="2" s="1"/>
  <c r="AD446" i="2" s="1"/>
  <c r="T452" i="2"/>
  <c r="U452" i="2" s="1"/>
  <c r="V452" i="2" s="1"/>
  <c r="W452" i="2" s="1"/>
  <c r="X452" i="2" s="1"/>
  <c r="Y452" i="2" s="1"/>
  <c r="Z452" i="2" s="1"/>
  <c r="AA452" i="2" s="1"/>
  <c r="AB452" i="2" s="1"/>
  <c r="AC452" i="2" s="1"/>
  <c r="AD452" i="2" s="1"/>
  <c r="T383" i="2"/>
  <c r="U383" i="2" s="1"/>
  <c r="V383" i="2" s="1"/>
  <c r="W383" i="2" s="1"/>
  <c r="X383" i="2" s="1"/>
  <c r="Y383" i="2" s="1"/>
  <c r="Z383" i="2" s="1"/>
  <c r="AA383" i="2" s="1"/>
  <c r="AB383" i="2" s="1"/>
  <c r="AC383" i="2" s="1"/>
  <c r="AD383" i="2" s="1"/>
  <c r="T387" i="2"/>
  <c r="U387" i="2" s="1"/>
  <c r="V387" i="2" s="1"/>
  <c r="W387" i="2" s="1"/>
  <c r="X387" i="2" s="1"/>
  <c r="Y387" i="2" s="1"/>
  <c r="Z387" i="2" s="1"/>
  <c r="AA387" i="2" s="1"/>
  <c r="AB387" i="2" s="1"/>
  <c r="AC387" i="2" s="1"/>
  <c r="AD387" i="2" s="1"/>
  <c r="T391" i="2"/>
  <c r="U391" i="2" s="1"/>
  <c r="V391" i="2" s="1"/>
  <c r="W391" i="2" s="1"/>
  <c r="X391" i="2" s="1"/>
  <c r="Y391" i="2" s="1"/>
  <c r="Z391" i="2" s="1"/>
  <c r="AA391" i="2" s="1"/>
  <c r="AB391" i="2" s="1"/>
  <c r="AC391" i="2" s="1"/>
  <c r="AD391" i="2" s="1"/>
  <c r="T398" i="2"/>
  <c r="U398" i="2" s="1"/>
  <c r="V398" i="2" s="1"/>
  <c r="W398" i="2" s="1"/>
  <c r="X398" i="2" s="1"/>
  <c r="Y398" i="2" s="1"/>
  <c r="Z398" i="2" s="1"/>
  <c r="AA398" i="2" s="1"/>
  <c r="AB398" i="2" s="1"/>
  <c r="AC398" i="2" s="1"/>
  <c r="AD398" i="2" s="1"/>
  <c r="T402" i="2"/>
  <c r="U402" i="2" s="1"/>
  <c r="V402" i="2" s="1"/>
  <c r="W402" i="2" s="1"/>
  <c r="X402" i="2" s="1"/>
  <c r="Y402" i="2" s="1"/>
  <c r="Z402" i="2" s="1"/>
  <c r="AA402" i="2" s="1"/>
  <c r="AB402" i="2" s="1"/>
  <c r="AC402" i="2" s="1"/>
  <c r="AD402" i="2" s="1"/>
  <c r="T406" i="2"/>
  <c r="U406" i="2" s="1"/>
  <c r="V406" i="2" s="1"/>
  <c r="W406" i="2" s="1"/>
  <c r="X406" i="2" s="1"/>
  <c r="Y406" i="2" s="1"/>
  <c r="Z406" i="2" s="1"/>
  <c r="AA406" i="2" s="1"/>
  <c r="AB406" i="2" s="1"/>
  <c r="AC406" i="2" s="1"/>
  <c r="AD406" i="2" s="1"/>
  <c r="T413" i="2"/>
  <c r="U413" i="2" s="1"/>
  <c r="V413" i="2" s="1"/>
  <c r="W413" i="2" s="1"/>
  <c r="X413" i="2" s="1"/>
  <c r="Y413" i="2" s="1"/>
  <c r="Z413" i="2" s="1"/>
  <c r="AA413" i="2" s="1"/>
  <c r="AB413" i="2" s="1"/>
  <c r="AC413" i="2" s="1"/>
  <c r="AD413" i="2" s="1"/>
  <c r="T417" i="2"/>
  <c r="U417" i="2" s="1"/>
  <c r="V417" i="2" s="1"/>
  <c r="W417" i="2" s="1"/>
  <c r="X417" i="2" s="1"/>
  <c r="Y417" i="2" s="1"/>
  <c r="Z417" i="2" s="1"/>
  <c r="AA417" i="2" s="1"/>
  <c r="AB417" i="2" s="1"/>
  <c r="AC417" i="2" s="1"/>
  <c r="AD417" i="2" s="1"/>
  <c r="T421" i="2"/>
  <c r="U421" i="2" s="1"/>
  <c r="V421" i="2" s="1"/>
  <c r="W421" i="2" s="1"/>
  <c r="X421" i="2" s="1"/>
  <c r="Y421" i="2" s="1"/>
  <c r="Z421" i="2" s="1"/>
  <c r="AA421" i="2" s="1"/>
  <c r="AB421" i="2" s="1"/>
  <c r="AC421" i="2" s="1"/>
  <c r="AD421" i="2" s="1"/>
  <c r="T425" i="2"/>
  <c r="U425" i="2" s="1"/>
  <c r="V425" i="2" s="1"/>
  <c r="W425" i="2" s="1"/>
  <c r="X425" i="2" s="1"/>
  <c r="Y425" i="2" s="1"/>
  <c r="Z425" i="2" s="1"/>
  <c r="AA425" i="2" s="1"/>
  <c r="AB425" i="2" s="1"/>
  <c r="AC425" i="2" s="1"/>
  <c r="AD425" i="2" s="1"/>
  <c r="T430" i="2"/>
  <c r="U430" i="2" s="1"/>
  <c r="V430" i="2" s="1"/>
  <c r="W430" i="2" s="1"/>
  <c r="X430" i="2" s="1"/>
  <c r="Y430" i="2" s="1"/>
  <c r="Z430" i="2" s="1"/>
  <c r="AA430" i="2" s="1"/>
  <c r="AB430" i="2" s="1"/>
  <c r="AC430" i="2" s="1"/>
  <c r="AD430" i="2" s="1"/>
  <c r="T429" i="2"/>
  <c r="U429" i="2" s="1"/>
  <c r="V429" i="2" s="1"/>
  <c r="W429" i="2" s="1"/>
  <c r="X429" i="2" s="1"/>
  <c r="Y429" i="2" s="1"/>
  <c r="Z429" i="2" s="1"/>
  <c r="AA429" i="2" s="1"/>
  <c r="AB429" i="2" s="1"/>
  <c r="AC429" i="2" s="1"/>
  <c r="AD429" i="2" s="1"/>
  <c r="T436" i="2"/>
  <c r="U436" i="2" s="1"/>
  <c r="V436" i="2" s="1"/>
  <c r="W436" i="2" s="1"/>
  <c r="X436" i="2" s="1"/>
  <c r="Y436" i="2" s="1"/>
  <c r="Z436" i="2" s="1"/>
  <c r="AA436" i="2" s="1"/>
  <c r="AB436" i="2" s="1"/>
  <c r="AC436" i="2" s="1"/>
  <c r="AD436" i="2" s="1"/>
  <c r="T441" i="2"/>
  <c r="U441" i="2" s="1"/>
  <c r="V441" i="2" s="1"/>
  <c r="W441" i="2" s="1"/>
  <c r="X441" i="2" s="1"/>
  <c r="Y441" i="2" s="1"/>
  <c r="Z441" i="2" s="1"/>
  <c r="AA441" i="2" s="1"/>
  <c r="AB441" i="2" s="1"/>
  <c r="AC441" i="2" s="1"/>
  <c r="AD441" i="2" s="1"/>
  <c r="T445" i="2"/>
  <c r="U445" i="2" s="1"/>
  <c r="V445" i="2" s="1"/>
  <c r="W445" i="2" s="1"/>
  <c r="X445" i="2" s="1"/>
  <c r="Y445" i="2" s="1"/>
  <c r="Z445" i="2" s="1"/>
  <c r="AA445" i="2" s="1"/>
  <c r="AB445" i="2" s="1"/>
  <c r="AC445" i="2" s="1"/>
  <c r="AD445" i="2" s="1"/>
  <c r="T449" i="2"/>
  <c r="U449" i="2" s="1"/>
  <c r="V449" i="2" s="1"/>
  <c r="W449" i="2" s="1"/>
  <c r="X449" i="2" s="1"/>
  <c r="Y449" i="2" s="1"/>
  <c r="Z449" i="2" s="1"/>
  <c r="AA449" i="2" s="1"/>
  <c r="AB449" i="2" s="1"/>
  <c r="AC449" i="2" s="1"/>
  <c r="AD449" i="2" s="1"/>
  <c r="AE209" i="2" l="1"/>
  <c r="AE205" i="2"/>
  <c r="AE201" i="2"/>
  <c r="AE197" i="2"/>
  <c r="AE448" i="2"/>
  <c r="AE444" i="2"/>
  <c r="AE440" i="2"/>
  <c r="AE325" i="2"/>
  <c r="AE321" i="2"/>
  <c r="AE317" i="2"/>
  <c r="AE326" i="2"/>
  <c r="AE322" i="2"/>
  <c r="AE318" i="2"/>
  <c r="AE314" i="2"/>
  <c r="AE310" i="2"/>
  <c r="AE311" i="2"/>
  <c r="AE307" i="2"/>
  <c r="AE263" i="2"/>
  <c r="AE258" i="2"/>
  <c r="AE471" i="2"/>
  <c r="AE467" i="2"/>
  <c r="AE468" i="2"/>
  <c r="AE217" i="2"/>
  <c r="AE28" i="2"/>
  <c r="AE24" i="2"/>
  <c r="AE462" i="2"/>
  <c r="AE458" i="2"/>
  <c r="AE454" i="2"/>
  <c r="AE461" i="2"/>
  <c r="AE457" i="2"/>
  <c r="AE453" i="2"/>
  <c r="AE447" i="2"/>
  <c r="AE443" i="2"/>
  <c r="AE366" i="2"/>
  <c r="AE360" i="2"/>
  <c r="AE356" i="2"/>
  <c r="AE352" i="2"/>
  <c r="AE348" i="2"/>
  <c r="AE378" i="2"/>
  <c r="AE374" i="2"/>
  <c r="AE370" i="2"/>
  <c r="AE367" i="2"/>
  <c r="AE361" i="2"/>
  <c r="AE357" i="2"/>
  <c r="AE353" i="2"/>
  <c r="AE349" i="2"/>
  <c r="AE345" i="2"/>
  <c r="AE437" i="2"/>
  <c r="AE343" i="2"/>
  <c r="AE339" i="2"/>
  <c r="AE336" i="2"/>
  <c r="AE332" i="2"/>
  <c r="AE300" i="2"/>
  <c r="AE296" i="2"/>
  <c r="AE292" i="2"/>
  <c r="AE288" i="2"/>
  <c r="AE284" i="2"/>
  <c r="AE280" i="2"/>
  <c r="AE276" i="2"/>
  <c r="AE257" i="2"/>
  <c r="AE254" i="2"/>
  <c r="AE245" i="2"/>
  <c r="AE243" i="2"/>
  <c r="AE241" i="2"/>
  <c r="AE239" i="2"/>
  <c r="AE232" i="2"/>
  <c r="AE230" i="2"/>
  <c r="AE228" i="2"/>
  <c r="AE226" i="2"/>
  <c r="AE192" i="2"/>
  <c r="AE190" i="2"/>
  <c r="AE156" i="2"/>
  <c r="AE152" i="2"/>
  <c r="AE146" i="2"/>
  <c r="AE142" i="2"/>
  <c r="AE159" i="2"/>
  <c r="AE157" i="2"/>
  <c r="AE153" i="2"/>
  <c r="AE135" i="2"/>
  <c r="AE111" i="2"/>
  <c r="AE252" i="2"/>
  <c r="AE248" i="2"/>
  <c r="AE234" i="2"/>
  <c r="AE213" i="2"/>
  <c r="AE147" i="2"/>
  <c r="AE143" i="2"/>
  <c r="AE35" i="2"/>
  <c r="AE342" i="2"/>
  <c r="AE436" i="2"/>
  <c r="AE425" i="2"/>
  <c r="AE421" i="2"/>
  <c r="AE417" i="2"/>
  <c r="AE413" i="2"/>
  <c r="AE406" i="2"/>
  <c r="AE402" i="2"/>
  <c r="AE398" i="2"/>
  <c r="AE391" i="2"/>
  <c r="AE387" i="2"/>
  <c r="AE383" i="2"/>
  <c r="AE93" i="2"/>
  <c r="AE89" i="2"/>
  <c r="AE85" i="2"/>
  <c r="AE81" i="2"/>
  <c r="AE77" i="2"/>
  <c r="AE71" i="2"/>
  <c r="AE67" i="2"/>
  <c r="AE63" i="2"/>
  <c r="AE58" i="2"/>
  <c r="AE41" i="2"/>
  <c r="AE37" i="2"/>
  <c r="AE33" i="2"/>
  <c r="AE22" i="2"/>
  <c r="AE20" i="2"/>
  <c r="AE18" i="2"/>
  <c r="AE264" i="2"/>
  <c r="AE424" i="2"/>
  <c r="AE420" i="2"/>
  <c r="AE416" i="2"/>
  <c r="AE412" i="2"/>
  <c r="AE407" i="2"/>
  <c r="AE403" i="2"/>
  <c r="AE399" i="2"/>
  <c r="AE394" i="2"/>
  <c r="AE390" i="2"/>
  <c r="AE386" i="2"/>
  <c r="AE382" i="2"/>
  <c r="AE333" i="2"/>
  <c r="AE268" i="2"/>
  <c r="AE261" i="2"/>
  <c r="AE301" i="2"/>
  <c r="AE297" i="2"/>
  <c r="AE293" i="2"/>
  <c r="AE289" i="2"/>
  <c r="AE285" i="2"/>
  <c r="AE281" i="2"/>
  <c r="AE277" i="2"/>
  <c r="AE271" i="2"/>
  <c r="AE267" i="2"/>
  <c r="AE262" i="2"/>
  <c r="AE136" i="2"/>
  <c r="AE249" i="2"/>
  <c r="AE235" i="2"/>
  <c r="AE220" i="2"/>
  <c r="AE216" i="2"/>
  <c r="AE212" i="2"/>
  <c r="AE208" i="2"/>
  <c r="AE204" i="2"/>
  <c r="AE200" i="2"/>
  <c r="AE196" i="2"/>
  <c r="AE193" i="2"/>
  <c r="AE178" i="2"/>
  <c r="AE139" i="2"/>
  <c r="AE107" i="2"/>
  <c r="AE103" i="2"/>
  <c r="AE108" i="2"/>
  <c r="AE104" i="2"/>
  <c r="AE94" i="2"/>
  <c r="AE90" i="2"/>
  <c r="AE86" i="2"/>
  <c r="AE82" i="2"/>
  <c r="AE433" i="2"/>
  <c r="AE377" i="2"/>
  <c r="AE373" i="2"/>
  <c r="AE369" i="2"/>
  <c r="AE184" i="2"/>
  <c r="AE180" i="2"/>
  <c r="AE176" i="2"/>
  <c r="AE174" i="2"/>
  <c r="AE172" i="2"/>
  <c r="AE170" i="2"/>
  <c r="AE168" i="2"/>
  <c r="AE166" i="2"/>
  <c r="AE164" i="2"/>
  <c r="AE162" i="2"/>
  <c r="AE160" i="2"/>
  <c r="AE134" i="2"/>
  <c r="AE130" i="2"/>
  <c r="AE126" i="2"/>
  <c r="AE122" i="2"/>
  <c r="AE118" i="2"/>
  <c r="AE112" i="2"/>
  <c r="AE131" i="2"/>
  <c r="AE127" i="2"/>
  <c r="AE123" i="2"/>
  <c r="AE119" i="2"/>
  <c r="AE57" i="2"/>
  <c r="AE47" i="2"/>
  <c r="AE23" i="2"/>
  <c r="AE50" i="2"/>
  <c r="AE44" i="2"/>
  <c r="AE38" i="2"/>
  <c r="AE34" i="2"/>
  <c r="AE21" i="2"/>
  <c r="AE16" i="2"/>
  <c r="S15" i="2"/>
  <c r="R14" i="2"/>
  <c r="S338" i="2"/>
  <c r="R337" i="2"/>
  <c r="S188" i="2"/>
  <c r="R187" i="2"/>
  <c r="S149" i="2"/>
  <c r="R148" i="2"/>
  <c r="S73" i="2"/>
  <c r="R72" i="2"/>
  <c r="S13" i="2"/>
  <c r="R12" i="2"/>
  <c r="S451" i="2"/>
  <c r="R450" i="2"/>
  <c r="AE78" i="2"/>
  <c r="AE74" i="2"/>
  <c r="AE70" i="2"/>
  <c r="AE66" i="2"/>
  <c r="AE62" i="2"/>
  <c r="AE59" i="2"/>
  <c r="AE53" i="2"/>
  <c r="AE49" i="2"/>
  <c r="AE469" i="2"/>
  <c r="AE465" i="2"/>
  <c r="AE438" i="2"/>
  <c r="AE426" i="2"/>
  <c r="AE422" i="2"/>
  <c r="AE418" i="2"/>
  <c r="AE414" i="2"/>
  <c r="AE409" i="2"/>
  <c r="AE405" i="2"/>
  <c r="AE401" i="2"/>
  <c r="AE397" i="2"/>
  <c r="AE392" i="2"/>
  <c r="AE388" i="2"/>
  <c r="AE384" i="2"/>
  <c r="AE344" i="2"/>
  <c r="AE340" i="2"/>
  <c r="AE341" i="2"/>
  <c r="AE250" i="2"/>
  <c r="AE137" i="2"/>
  <c r="AE109" i="2"/>
  <c r="AE105" i="2"/>
  <c r="AE101" i="2"/>
  <c r="AE95" i="2"/>
  <c r="AE91" i="2"/>
  <c r="AE87" i="2"/>
  <c r="AE83" i="2"/>
  <c r="AE79" i="2"/>
  <c r="AE75" i="2"/>
  <c r="AE69" i="2"/>
  <c r="AE65" i="2"/>
  <c r="AE60" i="2"/>
  <c r="AE56" i="2"/>
  <c r="AE52" i="2"/>
  <c r="AE48" i="2"/>
  <c r="AE42" i="2"/>
  <c r="AE30" i="2"/>
  <c r="AE26" i="2"/>
  <c r="AE68" i="2"/>
  <c r="AE64" i="2"/>
  <c r="AE61" i="2"/>
  <c r="AE51" i="2"/>
  <c r="AE43" i="2"/>
  <c r="AE27" i="2"/>
  <c r="AE449" i="2"/>
  <c r="AE445" i="2"/>
  <c r="AE441" i="2"/>
  <c r="AE429" i="2"/>
  <c r="AE430" i="2"/>
  <c r="AE452" i="2"/>
  <c r="AE446" i="2"/>
  <c r="AE442" i="2"/>
  <c r="AE380" i="2"/>
  <c r="AE363" i="2"/>
  <c r="AE359" i="2"/>
  <c r="AE355" i="2"/>
  <c r="AE351" i="2"/>
  <c r="AE347" i="2"/>
  <c r="AE327" i="2"/>
  <c r="AE323" i="2"/>
  <c r="AE319" i="2"/>
  <c r="AE328" i="2"/>
  <c r="AE324" i="2"/>
  <c r="AE320" i="2"/>
  <c r="S316" i="2"/>
  <c r="R315" i="2"/>
  <c r="S273" i="2"/>
  <c r="R272" i="2"/>
  <c r="AE265" i="2"/>
  <c r="AE259" i="2"/>
  <c r="AE246" i="2"/>
  <c r="AE233" i="2"/>
  <c r="S182" i="2"/>
  <c r="R181" i="2"/>
  <c r="AE177" i="2"/>
  <c r="S55" i="2"/>
  <c r="R54" i="2"/>
  <c r="AE29" i="2"/>
  <c r="AE25" i="2"/>
  <c r="AE470" i="2"/>
  <c r="AE466" i="2"/>
  <c r="AE427" i="2"/>
  <c r="AE423" i="2"/>
  <c r="AE419" i="2"/>
  <c r="AE415" i="2"/>
  <c r="AE408" i="2"/>
  <c r="AE404" i="2"/>
  <c r="AE400" i="2"/>
  <c r="AE393" i="2"/>
  <c r="AE389" i="2"/>
  <c r="AE385" i="2"/>
  <c r="AE381" i="2"/>
  <c r="AE435" i="2"/>
  <c r="AE334" i="2"/>
  <c r="AE330" i="2"/>
  <c r="AE329" i="2"/>
  <c r="AE335" i="2"/>
  <c r="AE331" i="2"/>
  <c r="AE302" i="2"/>
  <c r="AE298" i="2"/>
  <c r="AE294" i="2"/>
  <c r="AE290" i="2"/>
  <c r="AE286" i="2"/>
  <c r="AE282" i="2"/>
  <c r="AE278" i="2"/>
  <c r="AE274" i="2"/>
  <c r="AE270" i="2"/>
  <c r="AE266" i="2"/>
  <c r="AE303" i="2"/>
  <c r="AE299" i="2"/>
  <c r="AE295" i="2"/>
  <c r="AE291" i="2"/>
  <c r="AE287" i="2"/>
  <c r="AE283" i="2"/>
  <c r="AE279" i="2"/>
  <c r="AE275" i="2"/>
  <c r="AE269" i="2"/>
  <c r="AE260" i="2"/>
  <c r="AE223" i="2"/>
  <c r="AE219" i="2"/>
  <c r="AE215" i="2"/>
  <c r="AE211" i="2"/>
  <c r="AE207" i="2"/>
  <c r="AE203" i="2"/>
  <c r="AE199" i="2"/>
  <c r="AE195" i="2"/>
  <c r="AE138" i="2"/>
  <c r="AE251" i="2"/>
  <c r="AE247" i="2"/>
  <c r="AE222" i="2"/>
  <c r="AE218" i="2"/>
  <c r="AE214" i="2"/>
  <c r="AE210" i="2"/>
  <c r="AE206" i="2"/>
  <c r="AE202" i="2"/>
  <c r="AE198" i="2"/>
  <c r="AE194" i="2"/>
  <c r="AE183" i="2"/>
  <c r="AE106" i="2"/>
  <c r="AE102" i="2"/>
  <c r="AE96" i="2"/>
  <c r="AE92" i="2"/>
  <c r="AE88" i="2"/>
  <c r="AE84" i="2"/>
  <c r="AE80" i="2"/>
  <c r="AE76" i="2"/>
  <c r="AE39" i="2"/>
  <c r="AE31" i="2"/>
  <c r="AE19" i="2"/>
  <c r="Q472" i="2"/>
  <c r="AE464" i="2"/>
  <c r="AE460" i="2"/>
  <c r="AE456" i="2"/>
  <c r="AE463" i="2"/>
  <c r="AE459" i="2"/>
  <c r="AE455" i="2"/>
  <c r="AE434" i="2"/>
  <c r="S411" i="2"/>
  <c r="R410" i="2"/>
  <c r="AE379" i="2"/>
  <c r="AE375" i="2"/>
  <c r="AE371" i="2"/>
  <c r="AE428" i="2"/>
  <c r="AE362" i="2"/>
  <c r="AE358" i="2"/>
  <c r="AE354" i="2"/>
  <c r="AE350" i="2"/>
  <c r="AE346" i="2"/>
  <c r="AE376" i="2"/>
  <c r="AE372" i="2"/>
  <c r="AE368" i="2"/>
  <c r="S365" i="2"/>
  <c r="R364" i="2"/>
  <c r="AE312" i="2"/>
  <c r="AE308" i="2"/>
  <c r="AE313" i="2"/>
  <c r="AE309" i="2"/>
  <c r="S306" i="2"/>
  <c r="R305" i="2"/>
  <c r="AE256" i="2"/>
  <c r="AE304" i="2"/>
  <c r="AE255" i="2"/>
  <c r="AE253" i="2"/>
  <c r="AE244" i="2"/>
  <c r="AE242" i="2"/>
  <c r="AE240" i="2"/>
  <c r="AE238" i="2"/>
  <c r="AE231" i="2"/>
  <c r="AE229" i="2"/>
  <c r="AE227" i="2"/>
  <c r="AE225" i="2"/>
  <c r="AE191" i="2"/>
  <c r="AE189" i="2"/>
  <c r="S186" i="2"/>
  <c r="R185" i="2"/>
  <c r="AE179" i="2"/>
  <c r="AE175" i="2"/>
  <c r="AE173" i="2"/>
  <c r="AE171" i="2"/>
  <c r="AE169" i="2"/>
  <c r="AE167" i="2"/>
  <c r="AE165" i="2"/>
  <c r="AE163" i="2"/>
  <c r="AE161" i="2"/>
  <c r="AE158" i="2"/>
  <c r="AE154" i="2"/>
  <c r="AE150" i="2"/>
  <c r="AE144" i="2"/>
  <c r="AE140" i="2"/>
  <c r="AE155" i="2"/>
  <c r="AE151" i="2"/>
  <c r="AE145" i="2"/>
  <c r="AE141" i="2"/>
  <c r="AE132" i="2"/>
  <c r="AE128" i="2"/>
  <c r="AE124" i="2"/>
  <c r="AE120" i="2"/>
  <c r="AE114" i="2"/>
  <c r="AE110" i="2"/>
  <c r="S100" i="2"/>
  <c r="R99" i="2"/>
  <c r="AE40" i="2"/>
  <c r="AE36" i="2"/>
  <c r="AE32" i="2"/>
  <c r="AE17" i="2"/>
  <c r="AE133" i="2"/>
  <c r="AE129" i="2"/>
  <c r="AE125" i="2"/>
  <c r="AE121" i="2"/>
  <c r="AE117" i="2"/>
  <c r="AE113" i="2"/>
  <c r="T98" i="2"/>
  <c r="S97" i="2"/>
  <c r="S46" i="2"/>
  <c r="R45" i="2"/>
  <c r="S432" i="2"/>
  <c r="R431" i="2"/>
  <c r="S396" i="2"/>
  <c r="R395" i="2"/>
  <c r="S237" i="2"/>
  <c r="R236" i="2"/>
  <c r="S116" i="2"/>
  <c r="R115" i="2"/>
  <c r="U98" i="2" l="1"/>
  <c r="T97" i="2"/>
  <c r="T116" i="2"/>
  <c r="S115" i="2"/>
  <c r="T237" i="2"/>
  <c r="S236" i="2"/>
  <c r="T396" i="2"/>
  <c r="S395" i="2"/>
  <c r="S431" i="2"/>
  <c r="T432" i="2"/>
  <c r="T46" i="2"/>
  <c r="S45" i="2"/>
  <c r="T182" i="2"/>
  <c r="S181" i="2"/>
  <c r="T273" i="2"/>
  <c r="S272" i="2"/>
  <c r="T316" i="2"/>
  <c r="S315" i="2"/>
  <c r="R472" i="2"/>
  <c r="T100" i="2"/>
  <c r="S99" i="2"/>
  <c r="T186" i="2"/>
  <c r="S185" i="2"/>
  <c r="T306" i="2"/>
  <c r="S305" i="2"/>
  <c r="S364" i="2"/>
  <c r="T365" i="2"/>
  <c r="T411" i="2"/>
  <c r="S410" i="2"/>
  <c r="T55" i="2"/>
  <c r="S54" i="2"/>
  <c r="T451" i="2"/>
  <c r="S450" i="2"/>
  <c r="S12" i="2"/>
  <c r="T13" i="2"/>
  <c r="T73" i="2"/>
  <c r="S72" i="2"/>
  <c r="S148" i="2"/>
  <c r="T149" i="2"/>
  <c r="T188" i="2"/>
  <c r="S187" i="2"/>
  <c r="T338" i="2"/>
  <c r="S337" i="2"/>
  <c r="S14" i="2"/>
  <c r="T15" i="2"/>
  <c r="U73" i="2" l="1"/>
  <c r="T72" i="2"/>
  <c r="S472" i="2"/>
  <c r="T410" i="2"/>
  <c r="U411" i="2"/>
  <c r="U186" i="2"/>
  <c r="T185" i="2"/>
  <c r="U100" i="2"/>
  <c r="T99" i="2"/>
  <c r="T337" i="2"/>
  <c r="U338" i="2"/>
  <c r="U188" i="2"/>
  <c r="T187" i="2"/>
  <c r="U149" i="2"/>
  <c r="T148" i="2"/>
  <c r="U13" i="2"/>
  <c r="T12" i="2"/>
  <c r="U451" i="2"/>
  <c r="T450" i="2"/>
  <c r="U55" i="2"/>
  <c r="T54" i="2"/>
  <c r="U365" i="2"/>
  <c r="T364" i="2"/>
  <c r="U306" i="2"/>
  <c r="T305" i="2"/>
  <c r="U432" i="2"/>
  <c r="T431" i="2"/>
  <c r="U237" i="2"/>
  <c r="T236" i="2"/>
  <c r="U116" i="2"/>
  <c r="T115" i="2"/>
  <c r="U15" i="2"/>
  <c r="T14" i="2"/>
  <c r="U316" i="2"/>
  <c r="T315" i="2"/>
  <c r="U273" i="2"/>
  <c r="T272" i="2"/>
  <c r="U182" i="2"/>
  <c r="T181" i="2"/>
  <c r="U46" i="2"/>
  <c r="T45" i="2"/>
  <c r="T395" i="2"/>
  <c r="U396" i="2"/>
  <c r="V98" i="2"/>
  <c r="U97" i="2"/>
  <c r="V396" i="2" l="1"/>
  <c r="U395" i="2"/>
  <c r="V15" i="2"/>
  <c r="U14" i="2"/>
  <c r="V306" i="2"/>
  <c r="U305" i="2"/>
  <c r="V338" i="2"/>
  <c r="U337" i="2"/>
  <c r="V411" i="2"/>
  <c r="U410" i="2"/>
  <c r="W98" i="2"/>
  <c r="V97" i="2"/>
  <c r="V46" i="2"/>
  <c r="U45" i="2"/>
  <c r="V182" i="2"/>
  <c r="U181" i="2"/>
  <c r="V273" i="2"/>
  <c r="U272" i="2"/>
  <c r="V316" i="2"/>
  <c r="U315" i="2"/>
  <c r="V432" i="2"/>
  <c r="U431" i="2"/>
  <c r="V365" i="2"/>
  <c r="U364" i="2"/>
  <c r="V55" i="2"/>
  <c r="U54" i="2"/>
  <c r="U450" i="2"/>
  <c r="V451" i="2"/>
  <c r="T472" i="2"/>
  <c r="V149" i="2"/>
  <c r="U148" i="2"/>
  <c r="V188" i="2"/>
  <c r="U187" i="2"/>
  <c r="V100" i="2"/>
  <c r="U99" i="2"/>
  <c r="V186" i="2"/>
  <c r="U185" i="2"/>
  <c r="V116" i="2"/>
  <c r="U115" i="2"/>
  <c r="V237" i="2"/>
  <c r="U236" i="2"/>
  <c r="U12" i="2"/>
  <c r="V13" i="2"/>
  <c r="V73" i="2"/>
  <c r="U72" i="2"/>
  <c r="W13" i="2" l="1"/>
  <c r="V12" i="2"/>
  <c r="W237" i="2"/>
  <c r="V236" i="2"/>
  <c r="W100" i="2"/>
  <c r="V99" i="2"/>
  <c r="W451" i="2"/>
  <c r="V450" i="2"/>
  <c r="W55" i="2"/>
  <c r="V54" i="2"/>
  <c r="W365" i="2"/>
  <c r="V364" i="2"/>
  <c r="W432" i="2"/>
  <c r="V431" i="2"/>
  <c r="W316" i="2"/>
  <c r="V315" i="2"/>
  <c r="W46" i="2"/>
  <c r="V45" i="2"/>
  <c r="W411" i="2"/>
  <c r="V410" i="2"/>
  <c r="W306" i="2"/>
  <c r="V305" i="2"/>
  <c r="W15" i="2"/>
  <c r="V14" i="2"/>
  <c r="W73" i="2"/>
  <c r="V72" i="2"/>
  <c r="U472" i="2"/>
  <c r="W116" i="2"/>
  <c r="V115" i="2"/>
  <c r="W186" i="2"/>
  <c r="V185" i="2"/>
  <c r="W188" i="2"/>
  <c r="V187" i="2"/>
  <c r="W149" i="2"/>
  <c r="V148" i="2"/>
  <c r="W273" i="2"/>
  <c r="V272" i="2"/>
  <c r="W182" i="2"/>
  <c r="V181" i="2"/>
  <c r="X98" i="2"/>
  <c r="W97" i="2"/>
  <c r="W338" i="2"/>
  <c r="V337" i="2"/>
  <c r="W396" i="2"/>
  <c r="V395" i="2"/>
  <c r="W148" i="2" l="1"/>
  <c r="X149" i="2"/>
  <c r="X188" i="2"/>
  <c r="W187" i="2"/>
  <c r="X73" i="2"/>
  <c r="W72" i="2"/>
  <c r="X15" i="2"/>
  <c r="W14" i="2"/>
  <c r="X306" i="2"/>
  <c r="W305" i="2"/>
  <c r="X411" i="2"/>
  <c r="W410" i="2"/>
  <c r="X46" i="2"/>
  <c r="W45" i="2"/>
  <c r="X316" i="2"/>
  <c r="W315" i="2"/>
  <c r="W364" i="2"/>
  <c r="X365" i="2"/>
  <c r="X55" i="2"/>
  <c r="W54" i="2"/>
  <c r="X451" i="2"/>
  <c r="W450" i="2"/>
  <c r="X100" i="2"/>
  <c r="W99" i="2"/>
  <c r="X237" i="2"/>
  <c r="W236" i="2"/>
  <c r="V472" i="2"/>
  <c r="X396" i="2"/>
  <c r="W395" i="2"/>
  <c r="X338" i="2"/>
  <c r="W337" i="2"/>
  <c r="Y98" i="2"/>
  <c r="X97" i="2"/>
  <c r="X182" i="2"/>
  <c r="W181" i="2"/>
  <c r="X273" i="2"/>
  <c r="W272" i="2"/>
  <c r="X186" i="2"/>
  <c r="W185" i="2"/>
  <c r="X116" i="2"/>
  <c r="W115" i="2"/>
  <c r="W431" i="2"/>
  <c r="X432" i="2"/>
  <c r="W12" i="2"/>
  <c r="X13" i="2"/>
  <c r="W472" i="2" l="1"/>
  <c r="Y13" i="2"/>
  <c r="X12" i="2"/>
  <c r="Y432" i="2"/>
  <c r="X431" i="2"/>
  <c r="Y116" i="2"/>
  <c r="X115" i="2"/>
  <c r="Y186" i="2"/>
  <c r="X185" i="2"/>
  <c r="Y182" i="2"/>
  <c r="X181" i="2"/>
  <c r="X337" i="2"/>
  <c r="Y338" i="2"/>
  <c r="Y100" i="2"/>
  <c r="X99" i="2"/>
  <c r="Y55" i="2"/>
  <c r="X54" i="2"/>
  <c r="Y46" i="2"/>
  <c r="X45" i="2"/>
  <c r="Y306" i="2"/>
  <c r="X305" i="2"/>
  <c r="Y73" i="2"/>
  <c r="X72" i="2"/>
  <c r="Y149" i="2"/>
  <c r="X148" i="2"/>
  <c r="Y273" i="2"/>
  <c r="X272" i="2"/>
  <c r="Z98" i="2"/>
  <c r="Y97" i="2"/>
  <c r="X395" i="2"/>
  <c r="Y396" i="2"/>
  <c r="Y237" i="2"/>
  <c r="X236" i="2"/>
  <c r="Y451" i="2"/>
  <c r="X450" i="2"/>
  <c r="Y365" i="2"/>
  <c r="X364" i="2"/>
  <c r="Y316" i="2"/>
  <c r="X315" i="2"/>
  <c r="X410" i="2"/>
  <c r="Y411" i="2"/>
  <c r="Y15" i="2"/>
  <c r="X14" i="2"/>
  <c r="Y188" i="2"/>
  <c r="X187" i="2"/>
  <c r="Z411" i="2" l="1"/>
  <c r="Y410" i="2"/>
  <c r="Y450" i="2"/>
  <c r="Z451" i="2"/>
  <c r="Z188" i="2"/>
  <c r="Y187" i="2"/>
  <c r="Z15" i="2"/>
  <c r="Y14" i="2"/>
  <c r="Z316" i="2"/>
  <c r="Y315" i="2"/>
  <c r="Z396" i="2"/>
  <c r="Y395" i="2"/>
  <c r="Z149" i="2"/>
  <c r="Y148" i="2"/>
  <c r="Z73" i="2"/>
  <c r="Y72" i="2"/>
  <c r="Z306" i="2"/>
  <c r="Y305" i="2"/>
  <c r="Z46" i="2"/>
  <c r="Y45" i="2"/>
  <c r="Z55" i="2"/>
  <c r="Y54" i="2"/>
  <c r="Z100" i="2"/>
  <c r="Y99" i="2"/>
  <c r="Z182" i="2"/>
  <c r="Y181" i="2"/>
  <c r="Z432" i="2"/>
  <c r="Y431" i="2"/>
  <c r="X472" i="2"/>
  <c r="Z365" i="2"/>
  <c r="Y364" i="2"/>
  <c r="Z237" i="2"/>
  <c r="Y236" i="2"/>
  <c r="AA98" i="2"/>
  <c r="Z97" i="2"/>
  <c r="Z273" i="2"/>
  <c r="Y272" i="2"/>
  <c r="Z338" i="2"/>
  <c r="Y337" i="2"/>
  <c r="Z186" i="2"/>
  <c r="Y185" i="2"/>
  <c r="Z116" i="2"/>
  <c r="Y115" i="2"/>
  <c r="Y12" i="2"/>
  <c r="Z13" i="2"/>
  <c r="Y472" i="2" l="1"/>
  <c r="AA338" i="2"/>
  <c r="Z337" i="2"/>
  <c r="AB98" i="2"/>
  <c r="AA97" i="2"/>
  <c r="AA13" i="2"/>
  <c r="Z12" i="2"/>
  <c r="AA116" i="2"/>
  <c r="Z115" i="2"/>
  <c r="AA186" i="2"/>
  <c r="Z185" i="2"/>
  <c r="AA273" i="2"/>
  <c r="Z272" i="2"/>
  <c r="AA237" i="2"/>
  <c r="Z236" i="2"/>
  <c r="AA365" i="2"/>
  <c r="Z364" i="2"/>
  <c r="AA100" i="2"/>
  <c r="Z99" i="2"/>
  <c r="AA46" i="2"/>
  <c r="Z45" i="2"/>
  <c r="AA73" i="2"/>
  <c r="Z72" i="2"/>
  <c r="AA149" i="2"/>
  <c r="Z148" i="2"/>
  <c r="AA15" i="2"/>
  <c r="Z14" i="2"/>
  <c r="AA432" i="2"/>
  <c r="Z431" i="2"/>
  <c r="AA182" i="2"/>
  <c r="Z181" i="2"/>
  <c r="AA55" i="2"/>
  <c r="Z54" i="2"/>
  <c r="AA306" i="2"/>
  <c r="Z305" i="2"/>
  <c r="AA396" i="2"/>
  <c r="Z395" i="2"/>
  <c r="AA316" i="2"/>
  <c r="Z315" i="2"/>
  <c r="AA188" i="2"/>
  <c r="Z187" i="2"/>
  <c r="AA451" i="2"/>
  <c r="Z450" i="2"/>
  <c r="AA411" i="2"/>
  <c r="Z410" i="2"/>
  <c r="AB451" i="2" l="1"/>
  <c r="AA450" i="2"/>
  <c r="AB316" i="2"/>
  <c r="AA315" i="2"/>
  <c r="AA431" i="2"/>
  <c r="AB432" i="2"/>
  <c r="AB15" i="2"/>
  <c r="AA14" i="2"/>
  <c r="AA364" i="2"/>
  <c r="AB365" i="2"/>
  <c r="AB237" i="2"/>
  <c r="AA236" i="2"/>
  <c r="AB273" i="2"/>
  <c r="AA272" i="2"/>
  <c r="AA12" i="2"/>
  <c r="AB13" i="2"/>
  <c r="AC98" i="2"/>
  <c r="AB97" i="2"/>
  <c r="AB338" i="2"/>
  <c r="AA337" i="2"/>
  <c r="AB411" i="2"/>
  <c r="AA410" i="2"/>
  <c r="AB188" i="2"/>
  <c r="AA187" i="2"/>
  <c r="AB396" i="2"/>
  <c r="AA395" i="2"/>
  <c r="AB306" i="2"/>
  <c r="AA305" i="2"/>
  <c r="AB55" i="2"/>
  <c r="AA54" i="2"/>
  <c r="AB182" i="2"/>
  <c r="AA181" i="2"/>
  <c r="AA148" i="2"/>
  <c r="AB149" i="2"/>
  <c r="AB73" i="2"/>
  <c r="AA72" i="2"/>
  <c r="AB46" i="2"/>
  <c r="AA45" i="2"/>
  <c r="AB100" i="2"/>
  <c r="AA99" i="2"/>
  <c r="AB186" i="2"/>
  <c r="AA185" i="2"/>
  <c r="AB116" i="2"/>
  <c r="AA115" i="2"/>
  <c r="Z472" i="2"/>
  <c r="AC100" i="2" l="1"/>
  <c r="AB99" i="2"/>
  <c r="AC116" i="2"/>
  <c r="AB115" i="2"/>
  <c r="AC186" i="2"/>
  <c r="AB185" i="2"/>
  <c r="AC46" i="2"/>
  <c r="AB45" i="2"/>
  <c r="AC149" i="2"/>
  <c r="AB148" i="2"/>
  <c r="AC55" i="2"/>
  <c r="AB54" i="2"/>
  <c r="AB395" i="2"/>
  <c r="AC396" i="2"/>
  <c r="AB410" i="2"/>
  <c r="AC411" i="2"/>
  <c r="AC13" i="2"/>
  <c r="AB12" i="2"/>
  <c r="AC273" i="2"/>
  <c r="AB272" i="2"/>
  <c r="AC365" i="2"/>
  <c r="AB364" i="2"/>
  <c r="AC432" i="2"/>
  <c r="AB431" i="2"/>
  <c r="AC73" i="2"/>
  <c r="AB72" i="2"/>
  <c r="AC182" i="2"/>
  <c r="AB181" i="2"/>
  <c r="AC306" i="2"/>
  <c r="AB305" i="2"/>
  <c r="AC188" i="2"/>
  <c r="AB187" i="2"/>
  <c r="AB337" i="2"/>
  <c r="AC338" i="2"/>
  <c r="AD98" i="2"/>
  <c r="AC97" i="2"/>
  <c r="AA472" i="2"/>
  <c r="AC237" i="2"/>
  <c r="AB236" i="2"/>
  <c r="AC15" i="2"/>
  <c r="AB14" i="2"/>
  <c r="AC316" i="2"/>
  <c r="AB315" i="2"/>
  <c r="AC451" i="2"/>
  <c r="AB450" i="2"/>
  <c r="AC450" i="2" l="1"/>
  <c r="AD451" i="2"/>
  <c r="AD316" i="2"/>
  <c r="AC315" i="2"/>
  <c r="AD15" i="2"/>
  <c r="AC14" i="2"/>
  <c r="AD237" i="2"/>
  <c r="AC236" i="2"/>
  <c r="AD338" i="2"/>
  <c r="AC337" i="2"/>
  <c r="AB472" i="2"/>
  <c r="AD411" i="2"/>
  <c r="AC410" i="2"/>
  <c r="AD396" i="2"/>
  <c r="AC395" i="2"/>
  <c r="AD97" i="2"/>
  <c r="AE98" i="2"/>
  <c r="AD188" i="2"/>
  <c r="AC187" i="2"/>
  <c r="AD306" i="2"/>
  <c r="AC305" i="2"/>
  <c r="AD182" i="2"/>
  <c r="AC181" i="2"/>
  <c r="AD73" i="2"/>
  <c r="AC72" i="2"/>
  <c r="AD432" i="2"/>
  <c r="AC431" i="2"/>
  <c r="AD365" i="2"/>
  <c r="AC364" i="2"/>
  <c r="AD273" i="2"/>
  <c r="AC272" i="2"/>
  <c r="AC12" i="2"/>
  <c r="AD13" i="2"/>
  <c r="AD55" i="2"/>
  <c r="AC54" i="2"/>
  <c r="AD149" i="2"/>
  <c r="AC148" i="2"/>
  <c r="AD46" i="2"/>
  <c r="AC45" i="2"/>
  <c r="AD186" i="2"/>
  <c r="AC185" i="2"/>
  <c r="AD116" i="2"/>
  <c r="AC115" i="2"/>
  <c r="AD100" i="2"/>
  <c r="AC99" i="2"/>
  <c r="AD12" i="2" l="1"/>
  <c r="AE13" i="2"/>
  <c r="AE97" i="2"/>
  <c r="AD99" i="2"/>
  <c r="AE100" i="2"/>
  <c r="AD115" i="2"/>
  <c r="AE116" i="2"/>
  <c r="AD185" i="2"/>
  <c r="AE186" i="2"/>
  <c r="AD45" i="2"/>
  <c r="AE46" i="2"/>
  <c r="AD148" i="2"/>
  <c r="AE149" i="2"/>
  <c r="AD54" i="2"/>
  <c r="AE55" i="2"/>
  <c r="AC472" i="2"/>
  <c r="AD272" i="2"/>
  <c r="AE273" i="2"/>
  <c r="AD364" i="2"/>
  <c r="AE365" i="2"/>
  <c r="AD431" i="2"/>
  <c r="AE432" i="2"/>
  <c r="AD72" i="2"/>
  <c r="AE73" i="2"/>
  <c r="AD181" i="2"/>
  <c r="AE182" i="2"/>
  <c r="AD305" i="2"/>
  <c r="AE306" i="2"/>
  <c r="AD187" i="2"/>
  <c r="AE188" i="2"/>
  <c r="AD395" i="2"/>
  <c r="AE396" i="2"/>
  <c r="AD410" i="2"/>
  <c r="AE411" i="2"/>
  <c r="AD450" i="2"/>
  <c r="AE451" i="2"/>
  <c r="AD337" i="2"/>
  <c r="AE338" i="2"/>
  <c r="AD236" i="2"/>
  <c r="AE237" i="2"/>
  <c r="AD14" i="2"/>
  <c r="AE15" i="2"/>
  <c r="AD315" i="2"/>
  <c r="AE316" i="2"/>
  <c r="AE315" i="2" l="1"/>
  <c r="AE14" i="2"/>
  <c r="AE337" i="2"/>
  <c r="AE450" i="2"/>
  <c r="AE410" i="2"/>
  <c r="AE395" i="2"/>
  <c r="AE187" i="2"/>
  <c r="AE305" i="2"/>
  <c r="AE181" i="2"/>
  <c r="AE72" i="2"/>
  <c r="AE431" i="2"/>
  <c r="AE364" i="2"/>
  <c r="AE272" i="2"/>
  <c r="AE54" i="2"/>
  <c r="AE148" i="2"/>
  <c r="AE45" i="2"/>
  <c r="AE185" i="2"/>
  <c r="AE115" i="2"/>
  <c r="AE99" i="2"/>
  <c r="AE12" i="2"/>
  <c r="AE236" i="2"/>
  <c r="AD472" i="2"/>
  <c r="AE472" i="2" l="1"/>
</calcChain>
</file>

<file path=xl/sharedStrings.xml><?xml version="1.0" encoding="utf-8"?>
<sst xmlns="http://schemas.openxmlformats.org/spreadsheetml/2006/main" count="959" uniqueCount="913">
  <si>
    <t>фельдшерский/фельдшерско-акушерский пункт, обслуживающий до 100 жителей</t>
  </si>
  <si>
    <t>руб. в год</t>
  </si>
  <si>
    <t>фельдшерский/фельдшерско-акушерский пункт, обслуживающий от 100 до 900 жителей</t>
  </si>
  <si>
    <t>фельдшерский/фельдшерско-акушерский пункт, обслуживающий от 900 до 1500 жителей</t>
  </si>
  <si>
    <t>фельдшерский/фельдшерско-акушерский пункт, обслуживающий от 1500 до 2000 жителей</t>
  </si>
  <si>
    <t>фельдшерский/фельдшерско-акушерский пункт, обслуживающий от 2000 жителей</t>
  </si>
  <si>
    <t>Перечень фельдшерско-акушерских и фельдшерских пунктов</t>
  </si>
  <si>
    <t>Номер строки</t>
  </si>
  <si>
    <t>Номер МО</t>
  </si>
  <si>
    <t>Номер ФАПа</t>
  </si>
  <si>
    <t>Наименование МО, ФАП (ФП)</t>
  </si>
  <si>
    <t>Количество обслуживаемых жителей</t>
  </si>
  <si>
    <r>
      <t>Диапазон обслуживаемого населения, человек</t>
    </r>
    <r>
      <rPr>
        <sz val="11"/>
        <rFont val="Times New Roman"/>
        <family val="1"/>
        <charset val="204"/>
      </rPr>
      <t xml:space="preserve">
</t>
    </r>
  </si>
  <si>
    <t>Группа финанансирования</t>
  </si>
  <si>
    <t>Соответствие требованиям,установл. Приказом МЗ России от 15.05.2012 №543н *
(соответствует/ 
не соответствует)</t>
  </si>
  <si>
    <t xml:space="preserve">Соответствие требованиям МЗ (да-1, нет -0) </t>
  </si>
  <si>
    <t>Укомплектованность медицинским персоналом (укомплектован / не укомплектован)</t>
  </si>
  <si>
    <t xml:space="preserve">ФАП не укомплектован медицинским персоналом ("1" - людей нет совсем) </t>
  </si>
  <si>
    <t xml:space="preserve">Год.размер фин. обеспечения ФП/ФАПов  в соответствии с диапазоном с учетом поправочного коэффициента в 2021 году, руб. </t>
  </si>
  <si>
    <t xml:space="preserve">Год.размер фин.обеспечения ФП/ФАПов  с учетом поправочного коэффициента, учитывающего соответствие ФП/ФАПа требованиям Приказа, руб. </t>
  </si>
  <si>
    <t>Год.размер фин.обеспечения ФП/ФАПов с учетом поправочного коэффициента, учитывающего соответствие ФП/ФАПа требованиям Приказа укомплектованности мед. персоналом, руб.</t>
  </si>
  <si>
    <t>Фин.обеспечение ФП/ФАПов в соответствии с диапазоном с учетом поправочных коэффициентов, учитывающих соответствие ФП/ФАПа требованиям Приказа и укомплектованности мед.персоналом в разбивке по месяцам</t>
  </si>
  <si>
    <t xml:space="preserve">Объем средств на финансовое обеспечение ФП/ФАПов в 2022г., руб. 
</t>
  </si>
  <si>
    <t>Примечание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</si>
  <si>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</si>
  <si>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</si>
  <si>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</si>
  <si>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</si>
  <si>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</si>
  <si>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</si>
  <si>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</si>
  <si>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</si>
  <si>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</si>
  <si>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</si>
  <si>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</si>
  <si>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</si>
  <si>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ГАУЗ "Анжеро-Судженская ГБ имени А.А. Гороховского"</t>
  </si>
  <si>
    <t>ГАУЗ "Анжеро-Судженская ГБ имени А.А. Гороховского" ФП c. Лебедянка</t>
  </si>
  <si>
    <t xml:space="preserve">ГБУЗ "Беловская РБ" </t>
  </si>
  <si>
    <t>ГБУЗ "Беловская РБ" ФАП с. Артышта</t>
  </si>
  <si>
    <t>ГБУЗ "Беловская РБ" ФАП с. Беково</t>
  </si>
  <si>
    <t>ГБУЗ "Беловская РБ" ФАП с. Вишневка</t>
  </si>
  <si>
    <t>ГБУЗ "Беловская РБ" ФАП п. Дунай-Ключ</t>
  </si>
  <si>
    <t>ГБУЗ "Беловская РБ" ФАП п. Задубровский</t>
  </si>
  <si>
    <t>ГБУЗ "Беловская РБ" ФАП с. Заринское</t>
  </si>
  <si>
    <t>ГБУЗ "Беловская РБ" ФАП п. Заря</t>
  </si>
  <si>
    <t>ГБУЗ "Беловская РБ" ФАП д. Ивановка</t>
  </si>
  <si>
    <t>ГБУЗ "Беловская РБ" ФАП п. им Ильича</t>
  </si>
  <si>
    <t>ГБУЗ "Беловская РБ" ФАП д. Инюшка</t>
  </si>
  <si>
    <t>ГБУЗ "Беловская РБ" ФАП д. Калиновка</t>
  </si>
  <si>
    <t>ГБУЗ "Беловская РБ" ФАП с. Каракан</t>
  </si>
  <si>
    <t>ГБУЗ "Беловская РБ" ФАП д. Каралда</t>
  </si>
  <si>
    <t>ГБУЗ "Беловская РБ" ФАП с. Конево</t>
  </si>
  <si>
    <t>ГБУЗ "Беловская РБ" ФАП с. Коновалово</t>
  </si>
  <si>
    <t>ГБУЗ "Беловская РБ" ФАП д. Коротково</t>
  </si>
  <si>
    <t>ГБУЗ "Беловская РБ" ФАП с. Менчереп</t>
  </si>
  <si>
    <t>ГБУЗ "Беловская РБ" ФАП п/ст Мереть</t>
  </si>
  <si>
    <t>ГБУЗ "Беловская РБ" ФАП д. Новороссийка</t>
  </si>
  <si>
    <t>ГБУЗ "Беловская РБ" ФАП с. Новохудяково</t>
  </si>
  <si>
    <t>ГБУЗ "Беловская РБ" ФАП с. Поморцево</t>
  </si>
  <si>
    <t>ГБУЗ "Беловская РБ" ФАП д. Рямовая</t>
  </si>
  <si>
    <t>ГБУЗ "Беловская РБ" ФАП с. Сидоренково</t>
  </si>
  <si>
    <t>ГБУЗ "Беловская РБ" ФАП п. Снежинский</t>
  </si>
  <si>
    <t>ГБУЗ "Беловская РБ" ФАП п. Степной</t>
  </si>
  <si>
    <t>ГБУЗ "Беловская РБ" ФАП п. Убинский</t>
  </si>
  <si>
    <t>ГБУЗ "Беловская РБ" ФАП д. Уроп</t>
  </si>
  <si>
    <t>ГБУЗ "Беловская РБ" ФАП д. Хахалино</t>
  </si>
  <si>
    <t>ГБУЗ "Беловская РБ" ФАП д. Шестаки</t>
  </si>
  <si>
    <t>ГБУЗ "Беловская РБ" ФАП п. Щебзавод</t>
  </si>
  <si>
    <t xml:space="preserve">ГБУЗ "Гурьевская РБ" </t>
  </si>
  <si>
    <t>ГБУЗ "Гурьевская РБ" ФП д. Кочкуровка</t>
  </si>
  <si>
    <t>ГБУЗ "Гурьевская РБ" ФАП д. Кулебакино</t>
  </si>
  <si>
    <t>ГБУЗ "Гурьевская РБ" ФАП п. Лесной</t>
  </si>
  <si>
    <t>ГБУЗ "Гурьевская РБ" ФП п. Тайгинский Леспромхоз</t>
  </si>
  <si>
    <t>ГБУЗ "Гурьевская РБ" ФАП с. Ур-Бедари</t>
  </si>
  <si>
    <t>ГБУЗ "Гурьевская РБ" ФАП д. Чуваш-Пай</t>
  </si>
  <si>
    <t>ГБУЗ "Гурьевская РБ" ФАП д. Шанда</t>
  </si>
  <si>
    <t>ГБУЗ "Гурьевская РБ" ФП д. Мостовая</t>
  </si>
  <si>
    <t xml:space="preserve">ГБУЗ "Ижморская РБ" </t>
  </si>
  <si>
    <t>ГБУЗ "Ижморская РБ" ФАП д. Азаново</t>
  </si>
  <si>
    <t>ГБУЗ "Ижморская РБ" ФАП с. Берикуль</t>
  </si>
  <si>
    <t>ГБУЗ "Ижморская РБ" ФАП с. Воскресенка</t>
  </si>
  <si>
    <t>ГБУЗ "Ижморская РБ" ФАП с. Иверка</t>
  </si>
  <si>
    <t>ГБУЗ "Ижморская РБ" ФАП с. Ижморка 2-я</t>
  </si>
  <si>
    <t>ГБУЗ "Ижморская РБ" ФАП д. Красная Тайга</t>
  </si>
  <si>
    <t>ГБУЗ "Ижморская РБ" ФАП с. Красный Яр</t>
  </si>
  <si>
    <t>ГБУЗ "Ижморская РБ" ФАП с. Летяжка</t>
  </si>
  <si>
    <t>ГБУЗ "Ижморская РБ" ФАП с. Ломачевка</t>
  </si>
  <si>
    <t>ГБУЗ "Ижморская РБ" ФАП д. Нижегородка</t>
  </si>
  <si>
    <t>ГБУЗ "Ижморская РБ" ФАП с. Новославянка</t>
  </si>
  <si>
    <t>ГБУЗ "Ижморская РБ" ФАП п. Новый Свет</t>
  </si>
  <si>
    <t>ГБУЗ "Ижморская РБ" ФАП с. Островка</t>
  </si>
  <si>
    <t>ГБУЗ "Ижморская РБ" ФАП с. Постниково</t>
  </si>
  <si>
    <t>ГБУЗ "Ижморская РБ" ФАП с. Почитанка</t>
  </si>
  <si>
    <t>ГБУЗ "Ижморская РБ" ФАП с. Теплая Речка</t>
  </si>
  <si>
    <t>ГБУЗ "Ижморская РБ" ФАП с. Тунда</t>
  </si>
  <si>
    <t>ГАУЗ "Кемеровская клиническая РБ имени Б.В. Батиевского"</t>
  </si>
  <si>
    <t>ГАУЗ "Кемеровская клиническая РБ имени Б.В. Батиевского" ФАП с. Андреевка</t>
  </si>
  <si>
    <t>ГАУЗ "Кемеровская клиническая РБ имени Б.В. Батиевского" ФАП п. Благодатный</t>
  </si>
  <si>
    <t>ГАУЗ "Кемеровская клиническая РБ имени Б.В. Батиевского" ФАП с. Верхотомское</t>
  </si>
  <si>
    <t>ГАУЗ "Кемеровская клиническая РБ имени Б.В. Батиевского" ФАП д. Воскресенка</t>
  </si>
  <si>
    <t>ГАУЗ "Кемеровская клиническая РБ имени Б.В. Батиевского" ФАП д. Жургавань</t>
  </si>
  <si>
    <t>ГАУЗ "Кемеровская клиническая РБ имени Б.В. Батиевского" ФАП д. Камышная</t>
  </si>
  <si>
    <t>ГАУЗ "Кемеровская клиническая РБ имени Б.В. Батиевского" ФАП п. Ленинградский</t>
  </si>
  <si>
    <t>ГАУЗ "Кемеровская клиническая РБ имени Б.В. Батиевского" ФАП с. Мазурово</t>
  </si>
  <si>
    <t>ГАУЗ "Кемеровская клиническая РБ имени Б.В. Батиевского" ФАП д. Мозжуха</t>
  </si>
  <si>
    <t>ГАУЗ "Кемеровская клиническая РБ имени Б.В. Батиевского" ФАП п. Новоискитимск</t>
  </si>
  <si>
    <t>ГАУЗ "Кемеровская клиническая РБ имени Б.В. Батиевского" ФАП д. Осиновка</t>
  </si>
  <si>
    <t>ГАУЗ "Кемеровская клиническая РБ имени Б.В. Батиевского" ФАП д. Пещерка</t>
  </si>
  <si>
    <t>ГАУЗ "Кемеровская клиническая РБ имени Б.В. Батиевского" ФАП с. Силино</t>
  </si>
  <si>
    <t>ГАУЗ "Кемеровская клиническая РБ имени Б.В. Батиевского" ФАП д. Смолино</t>
  </si>
  <si>
    <t>ГАУЗ "Кемеровская клиническая РБ имени Б.В. Батиевского" ФАП п. Солнечный</t>
  </si>
  <si>
    <t>ГАУЗ "Кемеровская клиническая РБ имени Б.В. Батиевского" ФАП п. Сосновка-2</t>
  </si>
  <si>
    <t>ГАУЗ "Кемеровская клиническая РБ имени Б.В. Батиевского" ФАП д. Старочервово</t>
  </si>
  <si>
    <t>ГАУЗ "Кемеровская клиническая РБ имени Б.В. Батиевского" ФАП д. Сухая Речка</t>
  </si>
  <si>
    <t>ГАУЗ "Кемеровская клиническая РБ имени Б.В. Батиевского" ФАП д. Сухово</t>
  </si>
  <si>
    <t>ГАУЗ "Кемеровская клиническая РБ имени Б.В. Батиевского" ФАП д. Тебеньковка</t>
  </si>
  <si>
    <t>ГАУЗ "Кемеровская клиническая РБ имени Б.В. Батиевского" ФАП д. Упоровка</t>
  </si>
  <si>
    <t>ГАУЗ "Кемеровская клиническая РБ имени Б.В. Батиевского"ФАП д. Усть-Хмелевка</t>
  </si>
  <si>
    <t>ГАУЗ "Кемеровская клиническая РБ имени Б.В. Батиевского" ФАП п. Черемушки</t>
  </si>
  <si>
    <t>ГАУЗ "Кемеровская клиническая РБ имени Б.В. Батиевского" ФАП п. Успенка</t>
  </si>
  <si>
    <t xml:space="preserve">ГБУЗ КО "Киселевская ГБ" </t>
  </si>
  <si>
    <t>ГБУЗ КО "Киселевская ГБ" ФП с. Верх-Чумыш</t>
  </si>
  <si>
    <t xml:space="preserve">ГБУЗ "Крапивинская РБ" </t>
  </si>
  <si>
    <t>ГБУЗ "Крапивинская РБ" ФАП с. Арсеново</t>
  </si>
  <si>
    <t>ГБУЗ "Крапивинская РБ" ФАП с. Банново</t>
  </si>
  <si>
    <t>ГБУЗ "Крапивинская РБ" ФАП д. Бердюгино</t>
  </si>
  <si>
    <t>ГБУЗ "Крапивинская РБ" ФАП п. Березовка</t>
  </si>
  <si>
    <t>ГБУЗ "Крапивинская РБ" ФАП п. Зеленовский</t>
  </si>
  <si>
    <t>ГБУЗ "Крапивинская РБ" ФАП п. Каменный</t>
  </si>
  <si>
    <t>ГБУЗ "Крапивинская РБ" ФАП д. Ключи</t>
  </si>
  <si>
    <t>ГБУЗ "Крапивинская РБ" ФАП п. Красные Ключи</t>
  </si>
  <si>
    <t>ГБУЗ "Крапивинская РБ" ФАП с. Междугорное</t>
  </si>
  <si>
    <t>ГБУЗ "Крапивинская РБ" ФАП п. Михайловский</t>
  </si>
  <si>
    <t>ГБУЗ "Крапивинская РБ" ФАП п. Перехляй</t>
  </si>
  <si>
    <t>ГБУЗ "Крапивинская РБ" ФАП п. Плотниковский</t>
  </si>
  <si>
    <t>ГБУЗ "Крапивинская РБ" ФАП с. Поперечное</t>
  </si>
  <si>
    <t>ГБУЗ "Крапивинская РБ" ФАП д. Сарапки</t>
  </si>
  <si>
    <t>ГБУЗ "Крапивинская РБ" ФАП д. Скарюпино</t>
  </si>
  <si>
    <t xml:space="preserve">ГАУЗ "Ленинск-Кузнецкая РБ" </t>
  </si>
  <si>
    <t>ГАУЗ "Ленинск-Кузнецкая РБ" ФАП с. Ариничево</t>
  </si>
  <si>
    <t>ГАУЗ "Ленинск-Кузнецкая РБ" ФАП д. Возвышенка</t>
  </si>
  <si>
    <t>ГАУЗ "Ленинск-Кузнецкая РБ" ФАП п. Восходящий</t>
  </si>
  <si>
    <t>ГАУЗ "Ленинск-Кузнецкая РБ" ФАП п. Демьяновка</t>
  </si>
  <si>
    <t>ГАУЗ "Ленинск-Кузнецкая РБ" ФАП п. Ивановка</t>
  </si>
  <si>
    <t>ГАУЗ "Ленинск-Кузнецкая РБ" ФАП с. Камышино</t>
  </si>
  <si>
    <t>ГАУЗ "Ленинск-Кузнецкая РБ" ФАП п. Клейзавода</t>
  </si>
  <si>
    <t>ГАУЗ "Ленинск-Кузнецкая РБ" ФАП п. Кокуй</t>
  </si>
  <si>
    <t>ГАУЗ "Ленинск-Кузнецкая РБ" ФАП п. Красная Поляна</t>
  </si>
  <si>
    <t>ГАУЗ "Ленинск-Кузнецкая РБ" ФАП д. Красноярка</t>
  </si>
  <si>
    <t>ГАУЗ "Ленинск-Кузнецкая РБ" ФАП п. Мирный</t>
  </si>
  <si>
    <t>ГАУЗ "Ленинск-Кузнецкая РБ" ФАП п. Мусохраново</t>
  </si>
  <si>
    <t>ГАУЗ "Ленинск-Кузнецкая РБ" ФАП п. Новогеоргиевка</t>
  </si>
  <si>
    <t>ГАУЗ "Ленинск-Кузнецкая РБ" ФАП п. Новогородец</t>
  </si>
  <si>
    <t>ГАУЗ "Ленинск-Кузнецкая РБ" ФАП д. Новопокасьма</t>
  </si>
  <si>
    <t>ГАУЗ "Ленинск-Кузнецкая РБ" ФАП д. Новопокровка</t>
  </si>
  <si>
    <t>ГАУЗ "Ленинск-Кузнецкая РБ" ФАП п. Новый</t>
  </si>
  <si>
    <t>ГАУЗ "Ленинск-Кузнецкая РБ" ФАП п. Орловский</t>
  </si>
  <si>
    <t>ГАУЗ "Ленинск-Кузнецкая РБ" ФАП с. Панфилово</t>
  </si>
  <si>
    <t>ГАУЗ "Ленинск-Кузнецкая РБ" ФАП д. Покровка</t>
  </si>
  <si>
    <t>ГАУЗ "Ленинск-Кузнецкая РБ" ФАП п. Родниковый</t>
  </si>
  <si>
    <t>ГАУЗ "Ленинск-Кузнецкая РБ" ФАП п. Русско-Урский п</t>
  </si>
  <si>
    <t>ГАУЗ "Ленинск-Кузнецкая РБ" ФАП п. Свердловский</t>
  </si>
  <si>
    <t>ГАУЗ "Ленинск-Кузнецкая РБ" ФАП д. Семеново</t>
  </si>
  <si>
    <t>ГАУЗ "Ленинск-Кузнецкая РБ" ФАП д. Соколовка</t>
  </si>
  <si>
    <t>ГАУЗ "Ленинск-Кузнецкая РБ" ФАП п. Солнечный</t>
  </si>
  <si>
    <t>ГАУЗ "Ленинск-Кузнецкая РБ" ФАП д. Торопово</t>
  </si>
  <si>
    <t>ГАУЗ "Ленинск-Кузнецкая РБ" ФАП д. Трекино</t>
  </si>
  <si>
    <t>ГАУЗ "Ленинск-Кузнецкая РБ" ФАП с. Худяшово</t>
  </si>
  <si>
    <t>ГАУЗ "Ленинск-Кузнецкая РБ" ФАП п. Чкаловский</t>
  </si>
  <si>
    <t>ГАУЗ "Ленинск-Кузнецкая РБ" ФАП с. Чусовитино</t>
  </si>
  <si>
    <t>ГАУЗ "Ленинск-Кузнецкая РБ" ФАП с. Шабаново</t>
  </si>
  <si>
    <t>ГБУЗ "Мариинская ГБ имени В.М.Богониса"</t>
  </si>
  <si>
    <t>ГБУЗ "Мариинская ГБ имени В.М.Богониса"ФАП п/ст Антибесская</t>
  </si>
  <si>
    <t>ГБУЗ "Мариинская ГБ имени В.М.Богониса"ФАП с. Белогородка</t>
  </si>
  <si>
    <t>ГБУЗ "Мариинская ГБ имени В.М.Богониса"ФАП с. Большой Антибес</t>
  </si>
  <si>
    <t>ГБУЗ "Мариинская ГБ имени В.М.Богониса"ФАП д. Знаменка</t>
  </si>
  <si>
    <t>ГБУЗ "Мариинская ГБ имени В.М.Богониса"ФАП д. Кайдулы</t>
  </si>
  <si>
    <t>ГБУЗ "Мариинская ГБ имени В.М.Богониса"ФАП д. Камышенка</t>
  </si>
  <si>
    <t>ГБУЗ "Мариинская ГБ имени В.М.Богониса"ФАП д. Кирсановка</t>
  </si>
  <si>
    <t>ГБУЗ "Мариинская ГБ имени В.М.Богониса"ФАП с. Колеул</t>
  </si>
  <si>
    <t>ГБУЗ "Мариинская ГБ имени В.М.Богониса"ФАП д. Константиновка</t>
  </si>
  <si>
    <t>ГБУЗ "Мариинская ГБ имени В.М.Богониса"ФАП д. Куркули</t>
  </si>
  <si>
    <t>ГБУЗ "Мариинская ГБ имени В.М.Богониса"ФАП п. Лебяжий</t>
  </si>
  <si>
    <t>ГБУЗ "Мариинская ГБ имени В.М.Богониса"ФАП с. Малый Антибес</t>
  </si>
  <si>
    <t>ГБУЗ "Мариинская ГБ имени В.М.Богониса"ФАП с. Мальковка</t>
  </si>
  <si>
    <t>ГБУЗ "Мариинская ГБ имени В.М.Богониса"ФАП д. Милехино</t>
  </si>
  <si>
    <t>ГБУЗ "Мариинская ГБ имени В.М.Богониса"ФАП с. Николаевка 1-я</t>
  </si>
  <si>
    <t>ГБУЗ "Мариинская ГБ имени В.М.Богониса"ФАП с. Николаевка 2-я</t>
  </si>
  <si>
    <t>ГБУЗ "Мариинская ГБ имени В.М.Богониса"ФАП с. Обояновка</t>
  </si>
  <si>
    <t>ГБУЗ "Мариинская ГБ имени В.М.Богониса"ФАП п. Первомайский</t>
  </si>
  <si>
    <t>ГБУЗ "Мариинская ГБ имени В.М.Богониса"ФАП д. Петровка</t>
  </si>
  <si>
    <t>ГБУЗ "Мариинская ГБ имени В.М.Богониса"ФАП п. Пихтовка</t>
  </si>
  <si>
    <t>ГБУЗ "Мариинская ГБ имени В.М.Богониса"ФАП с. Подъельники</t>
  </si>
  <si>
    <t>ГБУЗ "Мариинская ГБ имени В.М.Богониса"ФАП п. Правдинка</t>
  </si>
  <si>
    <t>ГБУЗ "Мариинская ГБ имени В.М.Богониса"ФАП с. Приметкино</t>
  </si>
  <si>
    <t>ГБУЗ "Мариинская ГБ имени В.М.Богониса"ФАП д. Пристань 2-я</t>
  </si>
  <si>
    <t>ГБУЗ "Мариинская ГБ имени В.М.Богониса"ФАП д. Раевка</t>
  </si>
  <si>
    <t>ГБУЗ "Мариинская ГБ имени В.М.Богониса"ФАП с. Рубино</t>
  </si>
  <si>
    <t>ГБУЗ "Мариинская ГБ имени В.М.Богониса"ФАП с. Таежно-Михайловка</t>
  </si>
  <si>
    <t>ГБУЗ "Мариинская ГБ имени В.М.Богониса"ФАП с. Тенгулы</t>
  </si>
  <si>
    <t>ГБУЗ "Мариинская ГБ имени В.М.Богониса"ФАП с. Туйла</t>
  </si>
  <si>
    <t>ГБУЗ "Мариинская ГБ имени В.М.Богониса"ФАП д. Тундинка</t>
  </si>
  <si>
    <t>ГБУЗ "Мариинская ГБ имени В.М.Богониса"ФАП д. Тюменево</t>
  </si>
  <si>
    <t>ГБУЗ "Мариинская ГБ имени В.М.Богониса"ФАП п. Чистопольский</t>
  </si>
  <si>
    <t xml:space="preserve">ГБУЗ "Междуреченская ГБ" </t>
  </si>
  <si>
    <t>ГБУЗ "Междуреченская ГБ" ФАП п. Майзас</t>
  </si>
  <si>
    <t>ГБУЗ "Междуреченская ГБ" ФАП п. Ортон</t>
  </si>
  <si>
    <t>ГБУЗ "Междуреченская ГБ" ФАП п. Теба</t>
  </si>
  <si>
    <t xml:space="preserve">ГБУЗ "Мысковская ГБ" </t>
  </si>
  <si>
    <t>ГБУЗ  "Мысковская ГБ" ФП п. Чувашка</t>
  </si>
  <si>
    <t>ГАУЗ "Новокузнецкая ГКБ № 1 имени Г.П.Курбатова"</t>
  </si>
  <si>
    <t>ГАУЗ "Новокузнецкая ГКБ № 1 имени Г.П.Курбатова"ФАП п. Ананьино</t>
  </si>
  <si>
    <t>ГАУЗ "Новокузнецкая ГКБ № 1 имени Г.П.Курбатова"ФАП с. Анисимово</t>
  </si>
  <si>
    <t>ГАУЗ "Новокузнецкая ГКБ № 1 имени Г.П.Курбатова"ФАП п.Апанас</t>
  </si>
  <si>
    <t>ГАУЗ "Новокузнецкая ГКБ № 1 имени Г.П.Курбатова"ФАП с. Ашмарино</t>
  </si>
  <si>
    <t>ГАУЗ "Новокузнецкая ГКБ № 1 имени Г.П.Курбатова"ФАП п. Баевка</t>
  </si>
  <si>
    <t>ГАУЗ "Новокузнецкая ГКБ № 1 имени Г.П.Курбатова"ФАП с. Березово</t>
  </si>
  <si>
    <t>ГАУЗ "Новокузнецкая ГКБ № 1 имени Г.П.Курбатова"ФАП с. Бедарево</t>
  </si>
  <si>
    <t>ГАУЗ "Новокузнецкая ГКБ № 1 имени Г.П.Курбатова"ФАП с. Бенжереп 1-й</t>
  </si>
  <si>
    <t>ГАУЗ "Новокузнецкая ГКБ № 1 имени Г.П.Курбатова"ФАП с. Бенжереп 2-й</t>
  </si>
  <si>
    <t>ГАУЗ "Новокузнецкая ГКБ № 1 имени Г.П.Курбатова"ФАП с. Боровково</t>
  </si>
  <si>
    <t>ГАУЗ "Новокузнецкая ГКБ № 1 имени Г.П.Курбатова"ФАП с. Бунгур</t>
  </si>
  <si>
    <t>ГАУЗ "Новокузнецкая ГКБ № 1 имени Г.П.Курбатова"ФАП п. Гавриловка (Куртуковский с/с)</t>
  </si>
  <si>
    <t>ГАУЗ "Новокузнецкая ГКБ № 1 имени Г.П.Курбатова"ФАП п. Елань</t>
  </si>
  <si>
    <t>ГАУЗ "Новокузнецкая ГКБ № 1 имени Г.П.Курбатова"ФАП п/ст Ерунаково</t>
  </si>
  <si>
    <t>ГАУЗ "Новокузнецкая ГКБ № 1 имени Г.П.Курбатова"ФАП п. Загадное</t>
  </si>
  <si>
    <t>ГАУЗ "Новокузнецкая ГКБ № 1 имени Г.П.Курбатова"ФАП п. Загорский</t>
  </si>
  <si>
    <t>ГАУЗ "Новокузнецкая ГКБ № 1 имени Г.П.Курбатова"ФАП п. Зеленый Луг</t>
  </si>
  <si>
    <t>ГАУЗ "Новокузнецкая ГКБ № 1 имени Г.П.Курбатова"ФАП п. Казанково</t>
  </si>
  <si>
    <t>ГАУЗ "Новокузнецкая ГКБ № 1 имени Г.П.Курбатова"ФАП п. Кандалеп</t>
  </si>
  <si>
    <t>ГАУЗ "Новокузнецкая ГКБ № 1 имени Г.П.Курбатова"ФАП с. Красная Орловка</t>
  </si>
  <si>
    <t>ГАУЗ "Новокузнецкая ГКБ № 1 имени Г.П.Курбатова"ФАП с. Красулино</t>
  </si>
  <si>
    <t>ГАУЗ "Новокузнецкая ГКБ № 1 имени Г.П.Курбатова"ФАП с. Кругленькое</t>
  </si>
  <si>
    <t>ГАУЗ "Новокузнецкая ГКБ № 1 имени Г.П.Курбатова"ФАП с. Куртуково</t>
  </si>
  <si>
    <t>ГАУЗ "Новокузнецкая ГКБ № 1 имени Г.П.Курбатова"ФАП с. Лыс</t>
  </si>
  <si>
    <t>ГАУЗ "Новокузнецкая ГКБ № 1 имени Г.П.Курбатова"ФАП п. Мир</t>
  </si>
  <si>
    <t>ГАУЗ "Новокузнецкая ГКБ № 1 имени Г.П.Курбатова"ФАП д. Митино</t>
  </si>
  <si>
    <t>ГАУЗ "Новокузнецкая ГКБ № 1 имени Г.П.Курбатова"ФАП д. Михайловка</t>
  </si>
  <si>
    <t>ГАУЗ "Новокузнецкая ГКБ № 1 имени Г.П.Курбатова"ФАП п.Мутный</t>
  </si>
  <si>
    <t>ГАУЗ "Новокузнецкая ГКБ № 1 имени Г.П.Курбатова"ФАП п.Недорезово</t>
  </si>
  <si>
    <t>ГАУЗ "Новокузнецкая ГКБ № 1 имени Г.П.Курбатова"ФАП п. Николаевка</t>
  </si>
  <si>
    <t>ГАУЗ "Новокузнецкая ГКБ № 1 имени Г.П.Курбатова"ФАП п. Подгорный</t>
  </si>
  <si>
    <t>ГАУЗ "Новокузнецкая ГКБ № 1 имени Г.П.Курбатова"ФАП п. Рассвет</t>
  </si>
  <si>
    <t>ГАУЗ "Новокузнецкая ГКБ № 1 имени Г.П.Курбатова"ФАП с. Сары-Чумыш</t>
  </si>
  <si>
    <t>ГАУЗ "Новокузнецкая ГКБ № 1 имени Г.П.Курбатова"ФАП п. Северный</t>
  </si>
  <si>
    <t>ГАУЗ "Новокузнецкая ГКБ № 1 имени Г.П.Курбатова"ФАП с. Сидорово</t>
  </si>
  <si>
    <t>ГАУЗ "Новокузнецкая ГКБ № 1 имени Г.П.Курбатова"ФАП п. Степной</t>
  </si>
  <si>
    <t>ГАУЗ "Новокузнецкая ГКБ № 1 имени Г.П.Курбатова"ФАП с. Тайлеп</t>
  </si>
  <si>
    <t>закрыт с 01.01.22</t>
  </si>
  <si>
    <t>ГАУЗ "Новокузнецкая ГКБ № 1 имени Г.П.Курбатова"ФАП п. Тальжино</t>
  </si>
  <si>
    <t>ГАУЗ "Новокузнецкая ГКБ № 1 имени Г.П.Курбатова"ФАП п/ст Тальжино</t>
  </si>
  <si>
    <t>ГАУЗ "Новокузнецкая ГКБ № 1 имени Г.П.Курбатова" ФАП п. Таргайский Дом отдыха</t>
  </si>
  <si>
    <t>ГАУЗ "Новокузнецкая ГКБ № 1 имени Г.П.Курбатова"ФАП п. Терехино</t>
  </si>
  <si>
    <t>ГАУЗ "Новокузнецкая ГКБ № 1 имени Г.П.Курбатова"ФАП п. Успенка</t>
  </si>
  <si>
    <t>ГАУЗ "Новокузнецкая ГКБ № 1 имени Г.П.Курбатова"ФАП п. Усть-Аскарлы</t>
  </si>
  <si>
    <t>ГАУЗ "Новокузнецкая ГКБ № 1 имени Г.П.Курбатова"ФАП с. Чистая Грива</t>
  </si>
  <si>
    <t>ГАУЗ "Новокузнецкая ГКБ № 1 имени Г.П.Курбатова"ФАП п. Чичербаево</t>
  </si>
  <si>
    <t>ГАУЗ "Новокузнецкая ГКБ № 1 имени Г.П.Курбатова"ФАП с. Ячменюха</t>
  </si>
  <si>
    <t>ГАУЗ "Новокузнецкая ГКБ № 1 имени Г.П.Курбатова"ФАП п. Заречный</t>
  </si>
  <si>
    <t>ГАУЗ "Новокузнецкая ГКБ № 1 имени Г.П.Курбатова"ФАП п. Федоровка</t>
  </si>
  <si>
    <t xml:space="preserve">ГБУЗ "Прокопьевская РБ" </t>
  </si>
  <si>
    <t>ГБУЗ "Прокопьевская РБ" ФАП д. Антоновка</t>
  </si>
  <si>
    <t>ГБУЗ "Прокопьевская РБ" ФАП п. Большой Керлегеш</t>
  </si>
  <si>
    <t>ГБУЗ "Прокопьевская РБ" ФАП п. Индустрия</t>
  </si>
  <si>
    <t>ГБУЗ "Прокопьевская РБ" ФАП с. Инченково</t>
  </si>
  <si>
    <t>ГБУЗ "Прокопьевская РБ" ФАП д. Каменный Ключ</t>
  </si>
  <si>
    <t>ГБУЗ "Прокопьевская РБ" ФАП с. Карагайла</t>
  </si>
  <si>
    <t>ГБУЗ "Прокопьевская РБ" ФАП п. Ключи</t>
  </si>
  <si>
    <t>ГБУЗ "Прокопьевская РБ" ФАП п. Кольчегиз</t>
  </si>
  <si>
    <t>ГБУЗ "Прокопьевская РБ" ФАП с. Кутоново</t>
  </si>
  <si>
    <t>ГБУЗ "Прокопьевская РБ" ФАП д. Лукьяновка</t>
  </si>
  <si>
    <t>ГБУЗ "Прокопьевская РБ" ФАП с. Лучшево</t>
  </si>
  <si>
    <t>ГБУЗ "Прокопьевская РБ" ФАП п. Маяковка</t>
  </si>
  <si>
    <t>ГБУЗ "Прокопьевская РБ" ФАП с. Михайловка</t>
  </si>
  <si>
    <t>ГБУЗ "Прокопьевская РБ" ФАП с.  Новорождественское</t>
  </si>
  <si>
    <t>ГБУЗ "Прокопьевская РБ" ФАП п. Новостройка</t>
  </si>
  <si>
    <t>ГБУЗ "Прокопьевская РБ" ФАП п. Октябрь</t>
  </si>
  <si>
    <t>ГБУЗ "Прокопьевская РБ" ФАП п. Октябрьский</t>
  </si>
  <si>
    <t>ГБУЗ "Прокопьевская РБ" ФАП п. Первомайский</t>
  </si>
  <si>
    <t>ГБУЗ "Прокопьевская РБ" ФАП п. Плодопитомник</t>
  </si>
  <si>
    <t>ГБУЗ "Прокопьевская РБ" ФАП п. Пушкино</t>
  </si>
  <si>
    <t>ГБУЗ "Прокопьевская РБ" ФАП п. Свободный</t>
  </si>
  <si>
    <t>ГБУЗ "Прокопьевская РБ" ФАП п. Севск</t>
  </si>
  <si>
    <t>ГБУЗ "Прокопьевская РБ" ФАП п. Серп и Молот</t>
  </si>
  <si>
    <t>ГБУЗ "Прокопьевская РБ" ФАП п. Смышляево</t>
  </si>
  <si>
    <t>ГБУЗ "Прокопьевская РБ" ФАП с. Соколово</t>
  </si>
  <si>
    <t>ГБУЗ "Прокопьевская РБ" ФАП п/ст Терентьевская</t>
  </si>
  <si>
    <t>ГБУЗ "Прокопьевская РБ" ФАП п. Тихоновка</t>
  </si>
  <si>
    <t>ГБУЗ "Прокопьевская РБ" ФАП п. Тихоновка (Терентьевская)</t>
  </si>
  <si>
    <t>ГБУЗ "Прокопьевская РБ" ФАП п. Тыхта</t>
  </si>
  <si>
    <t>ГБУЗ "Прокопьевская РБ" ФАП п. Ускатский</t>
  </si>
  <si>
    <t>ГБУЗ "Прокопьевская РБ" ФАП п. Центральный</t>
  </si>
  <si>
    <t>ГБУЗ "Прокопьевская РБ" ФАП п. Чапаевский</t>
  </si>
  <si>
    <t>ГБУЗ "Прокопьевская РБ" ФАП с. Шарап</t>
  </si>
  <si>
    <t>ГБУЗ "Прокопьевская РБ" ФАП п. Школьный</t>
  </si>
  <si>
    <t>ГБУЗ "Прокопьевская РБ" ФАП п. Ясная Поляна</t>
  </si>
  <si>
    <t xml:space="preserve">ГБУЗ "Промышленновская РБ" </t>
  </si>
  <si>
    <t>ГБУЗ "Промышленновская РБ" ФАП с. Абышево</t>
  </si>
  <si>
    <t>ГБУЗ "Промышленновская РБ" ФАП д. Байрак</t>
  </si>
  <si>
    <t>ГБУЗ "Промышленновская РБ" ФАП д. Васьково</t>
  </si>
  <si>
    <t>ГБУЗ "Промышленновская РБ" ФАП п. Голубево</t>
  </si>
  <si>
    <t>ГБУЗ "Промышленновская РБ" ФАП д. Денисовка</t>
  </si>
  <si>
    <t>ГБУЗ "Промышленновская РБ" ФАП д. Еремино</t>
  </si>
  <si>
    <t>ГБУЗ "Промышленновская РБ" ФАП с. Журавлево</t>
  </si>
  <si>
    <t>ГБУЗ "Промышленновская РБ" ФАП п. Иваново-Родионовский</t>
  </si>
  <si>
    <t>ГБУЗ "Промышленновская РБ" ФАП д. Калинкино</t>
  </si>
  <si>
    <t>ГБУЗ "Промышленновская РБ" ФАП д. Калтышино</t>
  </si>
  <si>
    <t>ГБУЗ "Промышленновская РБ" ФАП д. Каменка</t>
  </si>
  <si>
    <t>ГБУЗ "Промышленновская РБ" ФАП д. Колычево</t>
  </si>
  <si>
    <t>ГБУЗ "Промышленновская РБ" ФАП с. Лебеди</t>
  </si>
  <si>
    <t>ГБУЗ "Промышленновская РБ" ФАП д. Озерки</t>
  </si>
  <si>
    <t>ГБУЗ "Промышленновская РБ" ФАП п. Октябрьский</t>
  </si>
  <si>
    <t>ГБУЗ "Промышленновская РБ" ФАП с. Окунево</t>
  </si>
  <si>
    <t>ГБУЗ "Промышленновская РБ" ФП д. Пархаевка</t>
  </si>
  <si>
    <t>ГБУЗ "Промышленновская РБ" ФАП п. Первомайский</t>
  </si>
  <si>
    <t>ГБУЗ "Промышленновская РБ" ФАП д. Пор-Искитим</t>
  </si>
  <si>
    <t>ГБУЗ "Промышленновская РБ" ФАП д. Портнягино</t>
  </si>
  <si>
    <t>ГБУЗ "Промышленновская РБ" ФП д. Прогресс</t>
  </si>
  <si>
    <t>ГБУЗ "Промышленновская РБ" ФП д. Протопопово</t>
  </si>
  <si>
    <t>ГБУЗ "Промышленновская РБ" ФАП д. Пушкино</t>
  </si>
  <si>
    <t>ГБУЗ "Промышленновская РБ" ФАП д. Пьяново</t>
  </si>
  <si>
    <t>ГБУЗ "Промышленновская РБ" ФАП п. Соревнование</t>
  </si>
  <si>
    <t>ГБУЗ "Промышленновская РБ" ФАП с. Труд</t>
  </si>
  <si>
    <t>ГБУЗ "Промышленновская РБ" ФАП д. Усть-Каменка</t>
  </si>
  <si>
    <t>ГБУЗ "Промышленновская РБ" ФАП д. Усть-Тарсьма</t>
  </si>
  <si>
    <t>ГБУЗ "Промышленновская РБ" ФАП д. Уфимцево</t>
  </si>
  <si>
    <t>ГБУЗ "Промышленновская РБ" ФАП д. Ушаково</t>
  </si>
  <si>
    <t>ГБУЗ "Промышленновская РБ" ФАП п. Цветущий</t>
  </si>
  <si>
    <t>ГБУЗ "Промышленновская РБ" ФАП д. Шуринка</t>
  </si>
  <si>
    <t xml:space="preserve">ГБУЗ "Таштагольская РБ" </t>
  </si>
  <si>
    <t>ГБУЗ "Таштагольская РБ" ФАП п. Алтамаш</t>
  </si>
  <si>
    <t>ГБУЗ "Таштагольская РБ" ФАП п. Амзас</t>
  </si>
  <si>
    <t>ГБУЗ "Таштагольская РБ" ФАП п. Калары</t>
  </si>
  <si>
    <t>ГБУЗ "Таштагольская РБ" ФАП п. Килинск</t>
  </si>
  <si>
    <t>ГБУЗ "Таштагольская РБ" ФАП п. Ключевой</t>
  </si>
  <si>
    <t>ГБУЗ "Таштагольская РБ" ФАП п. Мрассу</t>
  </si>
  <si>
    <t>ГБУЗ "Таштагольская РБ" ФАП п. Центральный</t>
  </si>
  <si>
    <t>ГБУЗ "Таштагольская РБ" ФАП п. Чугунаш</t>
  </si>
  <si>
    <t>ГБУЗ "Таштагольская РБ" ФАП пос. Чулеш</t>
  </si>
  <si>
    <t>ГБУЗ "Тисульская РБ имени А.П. Петренко"</t>
  </si>
  <si>
    <t>ГБУЗ "Тисульская РБ имени А.П. Петренко" ФАП д. Байла</t>
  </si>
  <si>
    <t>ГБУЗ "Тисульская РБ имени А.П. Петренко" ФАП п. Берикульский</t>
  </si>
  <si>
    <t>ГБУЗ "Тисульская РБ имени А.П. Петренко" ФАП п. Большая Натальевка</t>
  </si>
  <si>
    <t>ГБУЗ "Тисульская РБ имени А.П. Петренко" ФАП д. Большепичугино</t>
  </si>
  <si>
    <t>ГБУЗ "Тисульская РБ имени А.П. Петренко" ФАП с. Большой Берчикуль</t>
  </si>
  <si>
    <t>ГБУЗ "Тисульская РБ имени А.П. Петренко" ФАП д. Вознесенка</t>
  </si>
  <si>
    <t>ГБУЗ "Тисульская РБ имени А.П. Петренко" ФАП д. Дворниково</t>
  </si>
  <si>
    <t>ГБУЗ "Тисульская РБ имени А.П. Петренко" ФАП д. Кайчак</t>
  </si>
  <si>
    <t>ГБУЗ "Тисульская РБ имени А.П. Петренко" ФАП с. Колба</t>
  </si>
  <si>
    <t>ГБУЗ "Тисульская РБ имени А.П. Петренко" ФАП д. Кондрашка</t>
  </si>
  <si>
    <t>ГБУЗ "Тисульская РБ имени А.П. Петренко" ФАП с. Куликовка</t>
  </si>
  <si>
    <t>ГБУЗ "Тисульская РБ имени А.П. Петренко" ФАП д. Листвянка</t>
  </si>
  <si>
    <t>ГБУЗ "Тисульская РБ имени А.П. Петренко" ФАП п. Макаракский</t>
  </si>
  <si>
    <t>ГБУЗ "Тисульская РБ имени А.П. Петренко" ФАП п.Полуторник</t>
  </si>
  <si>
    <t>ГБУЗ "Тисульская РБ имени А.П. Петренко" ФАП п. Ржавчик</t>
  </si>
  <si>
    <t>ГБУЗ "Тисульская РБ имени А.П. Петренко" ФАП д. Серебряково</t>
  </si>
  <si>
    <t>ГБУЗ "Тисульская РБ имени А.П. Петренко" ФАП с. Третьяково</t>
  </si>
  <si>
    <t>ГБУЗ "Тисульская РБ имени А.П. Петренко" ФАП д. Усть-Барандат</t>
  </si>
  <si>
    <t>ГБУЗ "Тисульская РБ имени А.П. Петренко" ФАП с. Усть-Колба</t>
  </si>
  <si>
    <t>ГБУЗ "Тисульская РБ имени А.П. Петренко" ФАП п. Центральный</t>
  </si>
  <si>
    <t>ГБУЗ "Тисульская РБ имени А.П. Петренко" ФАП с. Тамбар</t>
  </si>
  <si>
    <t>ГБУЗ "Топкинская РБ"</t>
  </si>
  <si>
    <t>ГБУЗ "Топкинская РБ" ФАП д. Бархатово</t>
  </si>
  <si>
    <t>ГБУЗ "Топкинская РБ" ФАП д. Большой Корчуган</t>
  </si>
  <si>
    <t>ГБУЗ "Топкинская РБ" ФАП с. Глубокое</t>
  </si>
  <si>
    <t>ГБУЗ  "Топкинская РБ" ФАП п. Знаменский</t>
  </si>
  <si>
    <t>ГБУЗ "Топкинская РБ" ФАП д. Катково</t>
  </si>
  <si>
    <t>ГБУЗ "Топкинская РБ" ФАП п. Ключевой</t>
  </si>
  <si>
    <t>ГБУЗ "Топкинская РБ" ФАП д. Козлово</t>
  </si>
  <si>
    <t>ГБУЗ "Топкинская РБ" ФАП п. Комсомольский</t>
  </si>
  <si>
    <t>ГБУЗ "Топкинская РБ" ФАП с. Лукошкино</t>
  </si>
  <si>
    <t>ГБУЗ "Топкинская РБ" ФАП п. Магистральный</t>
  </si>
  <si>
    <t>ГБУЗ "Топкинская РБ" ФАП д. Малый Корчуган</t>
  </si>
  <si>
    <t>ГБУЗ "Топкинская РБ" ФАП д. Медынино</t>
  </si>
  <si>
    <t>ГБУЗ "Топкинская РБ" ФАП п. Мокроусовский</t>
  </si>
  <si>
    <t>ГБУЗ "Топкинская РБ" ФАП п. Октябрьский</t>
  </si>
  <si>
    <t>ГБУЗ "Топкинская РБ" ФАП д. Опарино</t>
  </si>
  <si>
    <t>ГБУЗ "Топкинская РБ" ФАП д. Пинигино</t>
  </si>
  <si>
    <t>ГБУЗ "Топкинская РБ" ФАП п. Рассвет</t>
  </si>
  <si>
    <t>ГБУЗ "Топкинская РБ" ФАП д. Симаново</t>
  </si>
  <si>
    <t>ГБУЗ "Топкинская РБ" ФАП д. Терехино</t>
  </si>
  <si>
    <t>ГБУЗ "Топкинская РБ" ФАП с. Топки</t>
  </si>
  <si>
    <t>ГБУЗ "Топкинская РБ" ФАП п. Трещевский</t>
  </si>
  <si>
    <t>ГБУЗ "Топкинская РБ" ФАП д. Тыхта</t>
  </si>
  <si>
    <t>ГБУЗ "Топкинская РБ" ФАП п. Центральный</t>
  </si>
  <si>
    <t>ГБУЗ "Топкинская РБ" ФАП д. Цыпино</t>
  </si>
  <si>
    <t>ГБУЗ "Топкинская РБ" ФАП с. Черемичкино</t>
  </si>
  <si>
    <t>ГБУЗ "Топкинская РБ" ФАП п. Раздолье</t>
  </si>
  <si>
    <t>перевод в ФАП с 01.01.22</t>
  </si>
  <si>
    <t xml:space="preserve">ГБУЗ "Тяжинская РБ" </t>
  </si>
  <si>
    <t>ГБУЗ "Тяжинская РБ" ФАП д. Акимо-Анненка</t>
  </si>
  <si>
    <t>ГБУЗ "Тяжинская РБ" ФАП с. Большая Покровка</t>
  </si>
  <si>
    <t>ГБУЗ "Тяжинская РБ" ФП с. Борисоглебское</t>
  </si>
  <si>
    <t>ГБУЗ "Тяжинская РБ" ФАП с. Бороковка</t>
  </si>
  <si>
    <t>ГБУЗ "Тяжинская РБ" ФП п. Валерьяновка</t>
  </si>
  <si>
    <t>ГБУЗ "Тяжинская РБ" ФАП д. Георгиевка</t>
  </si>
  <si>
    <t>ГБУЗ "Тяжинская РБ" ФП  с. Даниловка</t>
  </si>
  <si>
    <t>ГБУЗ "Тяжинская РБ" ФАП п. Заря</t>
  </si>
  <si>
    <t>ГБУЗ "Тяжинская РБ" ФАП д. Изындаево</t>
  </si>
  <si>
    <t>ГБУЗ "Тяжинская РБ" ФАП с. Кубитет</t>
  </si>
  <si>
    <t>ГБУЗ "Тяжинская РБ" ФАП п. Листвянка</t>
  </si>
  <si>
    <t>ГБУЗ "Тяжинская РБ" ФАП д. Макарово</t>
  </si>
  <si>
    <t>ГБУЗ "Тяжинская РБ" ФАП с. Малопичугино</t>
  </si>
  <si>
    <t>ГБУЗ "Тяжинская РБ" ФАП п. Нововосточный</t>
  </si>
  <si>
    <t>ГБУЗ "Тяжинская РБ" ФАП д. Новомарьинка</t>
  </si>
  <si>
    <t>ГБУЗ "Тяжинская РБ" ФАП с. Новоподзорново</t>
  </si>
  <si>
    <t>ГБУЗ "Тяжинская РБ" ФАП с. Новопокровка</t>
  </si>
  <si>
    <t>ГБУЗ "Тяжинская РБ" ФАП д. Новопреображенка</t>
  </si>
  <si>
    <t>ГБУЗ "Тяжинская РБ" ФАП п. Октябрьский</t>
  </si>
  <si>
    <t>ГБУЗ "Тяжинская РБ" ФАП д. Почаевка</t>
  </si>
  <si>
    <t>ГБУЗ "Тяжинская РБ" ФП с. Преображенка</t>
  </si>
  <si>
    <t>ГБУЗ "Тяжинская РБ" ФАП с. Прокопьево</t>
  </si>
  <si>
    <t>ГБУЗ "Тяжинская РБ" ФП с. Сандайка</t>
  </si>
  <si>
    <t>ГБУЗ "Тяжинская РБ" ФАП с. Старый Тяжин</t>
  </si>
  <si>
    <t>ГБУЗ "Тяжинская РБ" ФАП д. Старый Урюп</t>
  </si>
  <si>
    <t>ГБУЗ "Тяжинская РБ" ФАП с. Ступишино</t>
  </si>
  <si>
    <t>ГБУЗ "Тяжинская РБ" ФАП с. Тисуль</t>
  </si>
  <si>
    <t>ГБУЗ "Тяжинская РБ" ФП д. Тяжино-Вершинка</t>
  </si>
  <si>
    <t>ГБУЗ "Тяжинская РБ" ФАП д. Чернышово</t>
  </si>
  <si>
    <t>ГБУЗ "Тяжинская РБ" ФАП с. Чулым</t>
  </si>
  <si>
    <t xml:space="preserve">ГБУЗ "Чебулинская РБ" </t>
  </si>
  <si>
    <t>ГБУЗ "Чебулинская РБ" ФАП п. 1-й</t>
  </si>
  <si>
    <t>ГБУЗ "Чебулинская РБ" ФАП с. Алчедат</t>
  </si>
  <si>
    <t>ГБУЗ "Чебулинская РБ" ФАП д. Дмитриевка</t>
  </si>
  <si>
    <t>ГБУЗ "Чебулинская РБ" ФАП д. Кураково</t>
  </si>
  <si>
    <t>ГБУЗ "Чебулинская РБ" ФАП д. Курск-Смоленка</t>
  </si>
  <si>
    <t>ГБУЗ "Чебулинская РБ" ФАП д. Михайловка</t>
  </si>
  <si>
    <t>ГБУЗ "Чебулинская РБ" ФАП с. Николаевка</t>
  </si>
  <si>
    <t>ГБУЗ "Чебулинская РБ" ФАП п. Новоивановский</t>
  </si>
  <si>
    <t>ГБУЗ "Чебулинская РБ" ФАП д. Новоказанка</t>
  </si>
  <si>
    <t>ГБУЗ "Чебулинская РБ" ФАП д. Орлово-Розово</t>
  </si>
  <si>
    <t>ГБУЗ "Чебулинская РБ" ФАП д. Покровка</t>
  </si>
  <si>
    <t>ГБУЗ "Чебулинская РБ" ФАП с. Усманка</t>
  </si>
  <si>
    <t>ГБУЗ "Чебулинская РБ" ФАП с. Усть-Чебула</t>
  </si>
  <si>
    <t>ГБУЗ "Чебулинская РБ" ФАП д. Шестаково</t>
  </si>
  <si>
    <t>ГБУЗ "Юргинская ГБ"</t>
  </si>
  <si>
    <t>ГБУЗ "Юргинская ГБ"ФАП д. Белянино</t>
  </si>
  <si>
    <t>ГБУЗ "Юргинская ГБ"ФАП с. Большеямное</t>
  </si>
  <si>
    <t>ГБУЗ "Юргинская ГБ"ФАП с. Варюхино</t>
  </si>
  <si>
    <t>ГБУЗ "Юргинская ГБ"ФАП с. Верх-Тайменка</t>
  </si>
  <si>
    <t>ГБУЗ "Юргинская ГБ"ФАП д. Елгино</t>
  </si>
  <si>
    <t>ГБУЗ "Юргинская ГБ"ФАП п. Заозерный</t>
  </si>
  <si>
    <t>ГБУЗ "Юргинская ГБ"ФАП д. Зеледеево</t>
  </si>
  <si>
    <t>ГБУЗ "Юргинская ГБ"ФАП д. Зимник</t>
  </si>
  <si>
    <t>ГБУЗ "Юргинская ГБ"ФАП д. Кожевниково</t>
  </si>
  <si>
    <t>ГБУЗ "Юргинская ГБ"ФАП д. Копылово</t>
  </si>
  <si>
    <t>ГБУЗ "Юргинская ГБ"ФАП д. Лебяжье-Асаново</t>
  </si>
  <si>
    <t>ГБУЗ "Юргинская ГБ"ФАП д. Макурино</t>
  </si>
  <si>
    <t>ГБУЗ "Юргинская ГБ"ФАП с. Мальцево</t>
  </si>
  <si>
    <t>ГБУЗ "Юргинская ГБ"ФАП д. Пятково</t>
  </si>
  <si>
    <t>ГБУЗ "Юргинская ГБ"ФАП п. Речной</t>
  </si>
  <si>
    <t>ГБУЗ "Юргинская ГБ"ФАП п. Сокольники</t>
  </si>
  <si>
    <t>ГБУЗ "Юргинская ГБ"ФАП д. Старый Шалай</t>
  </si>
  <si>
    <t>ГБУЗ "Юргинская ГБ"ФАП д. Томилово</t>
  </si>
  <si>
    <t>ГБУЗ "Юргинская ГБ"ФАП п. Юргинский</t>
  </si>
  <si>
    <t>ГБУЗ "Юргинская ГБ"ФАП п. Поперечное</t>
  </si>
  <si>
    <t xml:space="preserve">ГАУЗ "Яйская РБ" </t>
  </si>
  <si>
    <t>ГАУЗ "Яйская РБ" ФАП п. Безлесный</t>
  </si>
  <si>
    <t>ГАУЗ "Яйская РБ" ФАП с. Бекет</t>
  </si>
  <si>
    <t>ГАУЗ  "Яйская РБ" ФАП с. Верх-Великосельское</t>
  </si>
  <si>
    <t>ГАУЗ "Яйская РБ" ФАП с. Вознесенка</t>
  </si>
  <si>
    <t>ГАУЗ "Яйская РБ" ФАП д. Данковка</t>
  </si>
  <si>
    <t>ГАУЗ "Яйская РБ" ФАП д. Емельяновка</t>
  </si>
  <si>
    <t>ГАУЗ "Яйская РБ" ФП с. Ишим</t>
  </si>
  <si>
    <t>ГАУЗ "Яйская РБ" ФАП с. Кайла</t>
  </si>
  <si>
    <t>ГАУЗ "Яйская РБ" ФАП п. Майский</t>
  </si>
  <si>
    <t>ГАУЗ "Яйская РБ" ФАП д. Марьевка</t>
  </si>
  <si>
    <t>ГАУЗ "Яйская РБ" ФАП с. Новониколаевка</t>
  </si>
  <si>
    <t>ГАУЗ "Яйская РБ" ФАП п. Новостройка</t>
  </si>
  <si>
    <t>ГАУЗ "Яйская РБ" ФП д. Ольговка</t>
  </si>
  <si>
    <t>ГАУЗ "Яйская РБ" ФАП д. Сергеевка</t>
  </si>
  <si>
    <t>ГАУЗ "Яйская РБ" ФАП п/ст Судженка</t>
  </si>
  <si>
    <t>ГАУЗ "Яйская РБ" ФАП п. Турат</t>
  </si>
  <si>
    <t>ГАУЗ "Яйская РБ" ФАП п. Заречный</t>
  </si>
  <si>
    <t>ГАУЗ "Яйская РБ" ФАП д. Яя-Борик</t>
  </si>
  <si>
    <t>ГБУЗ "Яшкинская РБ"</t>
  </si>
  <si>
    <t>ГБУЗ "Яшкинская РБ" ФАП д. Балахнино</t>
  </si>
  <si>
    <t>ГБУЗ "Яшкинская РБ" ФАП д. Ботьево</t>
  </si>
  <si>
    <t>ГБУЗ "Яшкинская РБ" ФАП д. Власково</t>
  </si>
  <si>
    <t>ГБУЗ "Яшкинская РБ" ФАП д. Дубровка</t>
  </si>
  <si>
    <t>ГБУЗ "Яшкинская РБ" ФАП д. Зырянка</t>
  </si>
  <si>
    <t>ГБУЗ "Яшкинская РБ" ФАП д. Корчуганово</t>
  </si>
  <si>
    <t>ГБУЗ "Яшкинская РБ" ФАП д. Красноселка</t>
  </si>
  <si>
    <t>ГБУЗ "Яшкинская РБ" ФАП д. Кулаково</t>
  </si>
  <si>
    <t>ГБУЗ "Яшкинская РБ" ФАП рзд. Кузель</t>
  </si>
  <si>
    <t>ГБУЗ "Яшкинская РБ" ФАП п.ст. Литвиново</t>
  </si>
  <si>
    <t>ГБУЗ "Яшкинская РБ" ФАП д. Мохово</t>
  </si>
  <si>
    <t>ГБУЗ "Яшкинская РБ" ФАП с. Нижнеяшкино</t>
  </si>
  <si>
    <t>ГБУЗ "Яшкинская РБ" ФАП д. Саломатово</t>
  </si>
  <si>
    <t>ГБУЗ "Яшкинская РБ" ФАП д. Северная</t>
  </si>
  <si>
    <t>ГБУЗ "Яшкинская РБ" ФАП рзд. Сураново</t>
  </si>
  <si>
    <t>ГБУЗ "Яшкинская РБ" ФАП п. Таежный</t>
  </si>
  <si>
    <t>ГБУЗ "Яшкинская РБ" ФАП с. Таловка</t>
  </si>
  <si>
    <t>ГБУЗ "Яшкинская РБ" ФАП д. Шахтер</t>
  </si>
  <si>
    <t>ГБУЗ "Яшкинская РБ" ФАП д. Юрт-Константиновка</t>
  </si>
  <si>
    <t>ГБУЗ "Яшкинская РБ" ФАП пгт Карьерский</t>
  </si>
  <si>
    <t>ГБУЗ "Яшкинская РБ" ФАП п. Яшкинский</t>
  </si>
  <si>
    <t>* Положение об организации оказания первичной медико-санитарной помощи взрослому населению</t>
  </si>
  <si>
    <t xml:space="preserve">Коэффициент специфики для групп
"до 100 жителей"  "более 2000 жителей"  </t>
  </si>
  <si>
    <t>Коэффициент специфики, учитывающий соответствие ФП/ФАПа требованиям, установленным Приказом МЗ России от 15.05.2012 №543н</t>
  </si>
  <si>
    <t xml:space="preserve">Коэффициент специфики, учитывающий укомплектованность медицинским персоналом </t>
  </si>
  <si>
    <t>Коэффициент специфики, учитывающий численность обслуживаемого населения, соотвествие требованиям МЗ и укомплектованность</t>
  </si>
  <si>
    <t>Приложение 1 к доп.соглашению № 1</t>
  </si>
  <si>
    <t xml:space="preserve"> Перечень КСГ, которые предполагают хирургическое вмешательство или тромболитическую терапию</t>
  </si>
  <si>
    <t>номер КСГ</t>
  </si>
  <si>
    <t>Наименование КСГ</t>
  </si>
  <si>
    <t>В стационарных условиях</t>
  </si>
  <si>
    <t>st02.003</t>
  </si>
  <si>
    <t>Родоразрешение</t>
  </si>
  <si>
    <t>st02.004</t>
  </si>
  <si>
    <t>Кесарево сечение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</si>
  <si>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</si>
  <si>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</si>
  <si>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</si>
  <si>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</si>
  <si>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st02.012</t>
  </si>
  <si>
    <t>Операции на женских половых органах (уровень 3)</t>
  </si>
  <si>
    <t>st02.013</t>
  </si>
  <si>
    <t>Операции на женских половых органах (уровень 4)</t>
  </si>
  <si>
    <t>st09.001</t>
  </si>
  <si>
    <t>Операции на мужских половых органах, дети (уровень 1)</t>
  </si>
  <si>
    <t>st09.002</t>
  </si>
  <si>
    <t>Операции на мужских половых органах, дети (уровень 2)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</si>
  <si>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</si>
  <si>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</si>
  <si>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</si>
  <si>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</si>
  <si>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st09.005</t>
  </si>
  <si>
    <t>Операции на почке и мочевыделительной системе, дети (уровень 1)</t>
  </si>
  <si>
    <t>st09.006</t>
  </si>
  <si>
    <t>Операции на почке и мочевыделительной системе, дети (уровень 2)</t>
  </si>
  <si>
    <t>st09.007</t>
  </si>
  <si>
    <t>Операции на почке и мочевыделительной системе, дети (уровень 3)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</si>
  <si>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</si>
  <si>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</si>
  <si>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</si>
  <si>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</si>
  <si>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</si>
  <si>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</si>
  <si>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st10.001</t>
  </si>
  <si>
    <t>Детская хирургия (уровень 1)</t>
  </si>
  <si>
    <t>st10.002</t>
  </si>
  <si>
    <t>Детская хирургия (уровень 2)</t>
  </si>
  <si>
    <t>st10.003</t>
  </si>
  <si>
    <t>Аппендэктомия, дети (уровень 1)</t>
  </si>
  <si>
    <t>st10.004</t>
  </si>
  <si>
    <t>Аппендэктомия, дети (уровень 2)</t>
  </si>
  <si>
    <t>st10.005</t>
  </si>
  <si>
    <t>Операции по поводу грыж, дети (уровень 1)</t>
  </si>
  <si>
    <t>st10.006</t>
  </si>
  <si>
    <t>Операции по поводу грыж, дети (уровень 2)</t>
  </si>
  <si>
    <t>st10.007</t>
  </si>
  <si>
    <t>Операции по поводу грыж, дети (уровень 3)</t>
  </si>
  <si>
    <t>st13.002</t>
  </si>
  <si>
    <t>Нестабильная стенокардия, инфаркт миокарда, легочная эмболия (уровень 2)</t>
  </si>
  <si>
    <t>st13.005</t>
  </si>
  <si>
    <t>Нарушения ритма и проводимости (уровень 2)</t>
  </si>
  <si>
    <t>st13.007</t>
  </si>
  <si>
    <t>Эндокардит, миокардит, перикардит, кардиомиопатии (уровень 2)</t>
  </si>
  <si>
    <t>st13.008</t>
  </si>
  <si>
    <t>Инфаркт миокарда, легочная эмболия, лечение с применением тромболитической терапии (уровень 1)</t>
  </si>
  <si>
    <t>st13.009</t>
  </si>
  <si>
    <t>Инфаркт миокарда, легочная эмболия, лечение с применением тромболитической терапии (уровень 2)</t>
  </si>
  <si>
    <t>st13.010</t>
  </si>
  <si>
    <t>Инфаркт миокарда, легочная эмболия, лечение с применением тромболитической терапии (уровень 3)</t>
  </si>
  <si>
    <t>st14.001</t>
  </si>
  <si>
    <t>Операции на кишечнике и анальной области (уровень 1)</t>
  </si>
  <si>
    <t>st14.002</t>
  </si>
  <si>
    <t>Операции на кишечнике и анальной области (уровень 2)</t>
  </si>
  <si>
    <t>st14.003</t>
  </si>
  <si>
    <t>Операции на кишечнике и анальной области (уровень 3)</t>
  </si>
  <si>
    <t>st15.015</t>
  </si>
  <si>
    <t>Инфаркт мозга (уровень 2)</t>
  </si>
  <si>
    <t>st15.016</t>
  </si>
  <si>
    <t>Инфаркт мозга (уровень 3)</t>
  </si>
  <si>
    <t>st16.007</t>
  </si>
  <si>
    <t>Операции на центральной нервной системе и головном мозге (уровень 1)</t>
  </si>
  <si>
    <t>st16.008</t>
  </si>
  <si>
    <t>Операции на центральной нервной системе и головном мозге (уровень 2)</t>
  </si>
  <si>
    <t>st16.009</t>
  </si>
  <si>
    <t>Операции на периферической нервной системе (уровень 1)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</si>
  <si>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</si>
  <si>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</si>
  <si>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</si>
  <si>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</si>
  <si>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st18.002</t>
  </si>
  <si>
    <t>Формирование, имплантация, реконструкция, удаление, смена доступа для диализа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</si>
  <si>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</si>
  <si>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</si>
  <si>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</si>
  <si>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</si>
  <si>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</si>
  <si>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</si>
  <si>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</si>
  <si>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</si>
  <si>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</si>
  <si>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</si>
  <si>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</si>
  <si>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</si>
  <si>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</si>
  <si>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</si>
  <si>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</si>
  <si>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</si>
  <si>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</si>
  <si>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</si>
  <si>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</si>
  <si>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</si>
  <si>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</si>
  <si>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</si>
  <si>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</si>
  <si>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</si>
  <si>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</si>
  <si>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</si>
  <si>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</si>
  <si>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</si>
  <si>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</si>
  <si>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</si>
  <si>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</si>
  <si>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(уровень 1)</t>
  </si>
  <si>
    <t>st19.017</t>
  </si>
  <si>
    <t>Операции при злокачественном новообразовании желчного пузыря, желчных протоков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</si>
  <si>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</si>
  <si>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</si>
  <si>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</si>
  <si>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</si>
  <si>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</si>
  <si>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</si>
  <si>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</si>
  <si>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</si>
  <si>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</si>
  <si>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</si>
  <si>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</si>
  <si>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</si>
  <si>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</si>
  <si>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</si>
  <si>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</si>
  <si>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</si>
  <si>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</si>
  <si>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</si>
  <si>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st19.038</t>
  </si>
  <si>
    <t>Установка, замена порт-системы (катетера) для лекарственной терапии злокачественных новообразований</t>
  </si>
  <si>
    <t>st19.104</t>
  </si>
  <si>
    <t>Эвисцерация малого таза при лучевых повреждениях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</si>
  <si>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</si>
  <si>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</si>
  <si>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</si>
  <si>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</si>
  <si>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st20.007</t>
  </si>
  <si>
    <t>Операции на органе слуха, придаточных пазухах носа и верхних дыхательных путях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</si>
  <si>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</si>
  <si>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</si>
  <si>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</si>
  <si>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</si>
  <si>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</si>
  <si>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</si>
  <si>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</si>
  <si>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</si>
  <si>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</si>
  <si>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</si>
  <si>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</si>
  <si>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</si>
  <si>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</si>
  <si>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</si>
  <si>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</si>
  <si>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</si>
  <si>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</si>
  <si>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</si>
  <si>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st24.004</t>
  </si>
  <si>
    <t>Ревматические болезни сердца (уровень 2)</t>
  </si>
  <si>
    <t>st25.004</t>
  </si>
  <si>
    <t>Диагностическое обследование сердечно-сосудистой системы</t>
  </si>
  <si>
    <t>st25.005</t>
  </si>
  <si>
    <t>Операции на сердце и коронарных сосудах (уровень 1)</t>
  </si>
  <si>
    <t>st25.006</t>
  </si>
  <si>
    <t>Операции на сердце и коронарных сосудах (уровень 2)</t>
  </si>
  <si>
    <t>st25.007</t>
  </si>
  <si>
    <t>Операции на сердце и коронарных сосудах (уровень 3)</t>
  </si>
  <si>
    <t>st25.008</t>
  </si>
  <si>
    <t>Операции на сосудах (уровень 1)</t>
  </si>
  <si>
    <t>st25.009</t>
  </si>
  <si>
    <t>Операции на сосудах (уровень 2)</t>
  </si>
  <si>
    <t>st25.010</t>
  </si>
  <si>
    <t>Операции на сосудах (уровень 3)</t>
  </si>
  <si>
    <t>st25.011</t>
  </si>
  <si>
    <t>Операции на сосудах (уровень 4)</t>
  </si>
  <si>
    <t>Операции на сосудах (уровень 5)</t>
  </si>
  <si>
    <t>st25.012.001</t>
  </si>
  <si>
    <t>st25.012.002</t>
  </si>
  <si>
    <t>st25.012.003</t>
  </si>
  <si>
    <t>st27.007</t>
  </si>
  <si>
    <t>Стенокардия (кроме нестабильной), хроническая ишемическая болезнь сердца (уровень 2)</t>
  </si>
  <si>
    <t>st27.009</t>
  </si>
  <si>
    <t>Другие болезни сердца (уровень 2)</t>
  </si>
  <si>
    <t>st28.002</t>
  </si>
  <si>
    <t>Операции на нижних дыхательных путях и легочной ткани, органах средостения (уровень 1)</t>
  </si>
  <si>
    <t>st28.003</t>
  </si>
  <si>
    <t>Операции на нижних дыхательных путях и легочной ткани, органах средостения (уровень 2)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</si>
  <si>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</si>
  <si>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</si>
  <si>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</si>
  <si>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</si>
  <si>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st29.007</t>
  </si>
  <si>
    <t>Тяжелая множественная и сочетанная травма (политравма)</t>
  </si>
  <si>
    <t>st29.008</t>
  </si>
  <si>
    <t>Эндопротезирование суставов</t>
  </si>
  <si>
    <t>st29.009</t>
  </si>
  <si>
    <t>Операции на костно-мышечной системе и суставах (уровень 1)</t>
  </si>
  <si>
    <t>st29.010</t>
  </si>
  <si>
    <t>Операции на костно-мышечной системе и суставах (уровень 2)</t>
  </si>
  <si>
    <t>st29.011</t>
  </si>
  <si>
    <t>Операции на костно-мышечной системе и суставах (уровень 3)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</si>
  <si>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</si>
  <si>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</si>
  <si>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</si>
  <si>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</si>
  <si>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st30.006</t>
  </si>
  <si>
    <t>Операции на мужских половых органах, взрослые (уровень 1)</t>
  </si>
  <si>
    <t>st30.007</t>
  </si>
  <si>
    <t>Операции на мужских половых органах, взрослые (уровень 2)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</si>
  <si>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</si>
  <si>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</si>
  <si>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</si>
  <si>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</si>
  <si>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</si>
  <si>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</si>
  <si>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</si>
  <si>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</si>
  <si>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</si>
  <si>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</si>
  <si>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st30.013</t>
  </si>
  <si>
    <t>Операции на почке и мочевыделительной системе, взрослые (уровень 4)</t>
  </si>
  <si>
    <t>st30.014</t>
  </si>
  <si>
    <t>Операции на почке и мочевыделительной системе, взрослые (уровень 5)</t>
  </si>
  <si>
    <t>st30.015</t>
  </si>
  <si>
    <t>Операции на почке и мочевыделительной системе, взрослые (уровень 6)</t>
  </si>
  <si>
    <t>st31.002</t>
  </si>
  <si>
    <t>Операции на коже, подкожной клетчатке, придатках кожи (уровень 1)</t>
  </si>
  <si>
    <t>st31.003</t>
  </si>
  <si>
    <t>Операции на коже, подкожной клетчатке, придатках кожи (уровень 2)</t>
  </si>
  <si>
    <t>st31.004</t>
  </si>
  <si>
    <t>Операции на коже, подкожной клетчатке, придатках кожи (уровень 3)</t>
  </si>
  <si>
    <t>st31.005</t>
  </si>
  <si>
    <t>Операции на коже, подкожной клетчатке, придатках кожи (уровень 4)</t>
  </si>
  <si>
    <t>st31.006</t>
  </si>
  <si>
    <t>Операции на органах кроветворения и иммунной системы (уровень 1)</t>
  </si>
  <si>
    <t>st31.007</t>
  </si>
  <si>
    <t>Операции на органах кроветворения и иммунной системы (уровень 2)</t>
  </si>
  <si>
    <t>st31.008</t>
  </si>
  <si>
    <t>Операции на органах кроветворения и иммунной системы (уровень 3)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</si>
  <si>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</si>
  <si>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</si>
  <si>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</si>
  <si>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</si>
  <si>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st31.015</t>
  </si>
  <si>
    <t>Остеомиелит (уровень 3)</t>
  </si>
  <si>
    <t>st31.019</t>
  </si>
  <si>
    <t>Операции на молочной железе (кроме злокачественных новообразований)</t>
  </si>
  <si>
    <t>st32.001</t>
  </si>
  <si>
    <t>Операции на желчном пузыре и желчевыводящих путях (уровень 1)</t>
  </si>
  <si>
    <t>st32.002</t>
  </si>
  <si>
    <t>Операции на желчном пузыре и желчевыводящих путях (уровень 2)</t>
  </si>
  <si>
    <t>st32.003</t>
  </si>
  <si>
    <t>Операции на желчном пузыре и желчевыводящих путях (уровень 3)</t>
  </si>
  <si>
    <t>st32.004</t>
  </si>
  <si>
    <t>Операции на желчном пузыре и желчевыводящих путях (уровень 4)</t>
  </si>
  <si>
    <t>st32.005</t>
  </si>
  <si>
    <t>Операции на печени и поджелудочной железе (уровень 1)</t>
  </si>
  <si>
    <t>st32.006</t>
  </si>
  <si>
    <t>Операции на печени и поджелудочной железе (уровень 2)</t>
  </si>
  <si>
    <t>st32.007</t>
  </si>
  <si>
    <t>Панкреатит, хирургическое лечение</t>
  </si>
  <si>
    <t>st32.008</t>
  </si>
  <si>
    <t>Операции на пищеводе, желудке, двенадцатиперстной кишке (уровень 1)</t>
  </si>
  <si>
    <t>st32.009</t>
  </si>
  <si>
    <t>Операции на пищеводе, желудке, двенадцатиперстной кишке (уровень 2)</t>
  </si>
  <si>
    <t>st32.010</t>
  </si>
  <si>
    <t>Операции на пищеводе, желудке, двенадцатиперстной кишке (уровень 3)</t>
  </si>
  <si>
    <t>st32.011</t>
  </si>
  <si>
    <t>Аппендэктомия, взрослые (уровень 1)</t>
  </si>
  <si>
    <t>st32.012</t>
  </si>
  <si>
    <t>Аппендэктомия, взрослые (уровень 2)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</si>
  <si>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</si>
  <si>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</si>
  <si>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</si>
  <si>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</si>
  <si>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st32.015</t>
  </si>
  <si>
    <t>Операции по поводу грыж, взрослые (уровень 3)</t>
  </si>
  <si>
    <t>st32.019</t>
  </si>
  <si>
    <t>Операции по поводу грыж, взрослые (уровень 4)</t>
  </si>
  <si>
    <t>st32.016</t>
  </si>
  <si>
    <t>Другие операции на органах брюшной полости (уровень 1)</t>
  </si>
  <si>
    <t>st32.017</t>
  </si>
  <si>
    <t>Другие операции на органах брюшной полости (уровень 2)</t>
  </si>
  <si>
    <t>st32.018</t>
  </si>
  <si>
    <t>Другие операции на органах брюшной полости (уровень 3)</t>
  </si>
  <si>
    <t>st34.002</t>
  </si>
  <si>
    <t>Операции на органах полости рта (уровень 1)</t>
  </si>
  <si>
    <t>st34.003</t>
  </si>
  <si>
    <t>Операции на органах полости рта (уровень 2)</t>
  </si>
  <si>
    <t>st34.004</t>
  </si>
  <si>
    <t>Операции на органах полости рта (уровень 3)</t>
  </si>
  <si>
    <t>st34.005</t>
  </si>
  <si>
    <t>Операции на органах полости рта (уровень 4)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</si>
  <si>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</si>
  <si>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</si>
  <si>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</si>
  <si>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</si>
  <si>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</si>
  <si>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</si>
  <si>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В условиях дневного стационара</t>
  </si>
  <si>
    <t>ds02.006</t>
  </si>
  <si>
    <t>Искусственное прерывание беременности (аборт)</t>
  </si>
  <si>
    <t>ds02.003</t>
  </si>
  <si>
    <t>ds02.004</t>
  </si>
  <si>
    <t>ds09.001</t>
  </si>
  <si>
    <t>Операции на мужских половых органах, дети</t>
  </si>
  <si>
    <t>ds09.002</t>
  </si>
  <si>
    <t>Операции на почке и мочевыделительной системе, дети</t>
  </si>
  <si>
    <t>ds10.001</t>
  </si>
  <si>
    <t>Операции по поводу грыж, дети</t>
  </si>
  <si>
    <t>ds13.002</t>
  </si>
  <si>
    <t>Болезни системы кровообращения с применением инвазивных методов</t>
  </si>
  <si>
    <t>ds14.001</t>
  </si>
  <si>
    <t>ds14.002</t>
  </si>
  <si>
    <t>ds16.002</t>
  </si>
  <si>
    <t>Операции на периферической нервной системе</t>
  </si>
  <si>
    <t>ds18.003</t>
  </si>
  <si>
    <t>Формирование, имплантация, удаление, смена доступа для диализа</t>
  </si>
  <si>
    <t>ds19.016</t>
  </si>
  <si>
    <t>ds19.017</t>
  </si>
  <si>
    <t>ds19.028</t>
  </si>
  <si>
    <t>ds20.002</t>
  </si>
  <si>
    <t>ds20.003</t>
  </si>
  <si>
    <t>ds20.004</t>
  </si>
  <si>
    <t>ds20.005</t>
  </si>
  <si>
    <t>ds20.006</t>
  </si>
  <si>
    <t>ds21.002</t>
  </si>
  <si>
    <t>ds21.003</t>
  </si>
  <si>
    <t>ds21.004</t>
  </si>
  <si>
    <t>ds21.005</t>
  </si>
  <si>
    <t>ds21.006</t>
  </si>
  <si>
    <t>ds25.001</t>
  </si>
  <si>
    <t>ds25.002</t>
  </si>
  <si>
    <t>ds25.003</t>
  </si>
  <si>
    <t>ds25.003.001</t>
  </si>
  <si>
    <t>Операции на сосудах (уровень 2.1)</t>
  </si>
  <si>
    <t>ds25.003.002</t>
  </si>
  <si>
    <t>Операции на сосудах (уровень 2.2)</t>
  </si>
  <si>
    <t>ds25.003.003</t>
  </si>
  <si>
    <t>Операции на сосудах (уровень 2.3)</t>
  </si>
  <si>
    <t>ds28.001</t>
  </si>
  <si>
    <t>Операции на нижних дыхательных путях и легочной ткани, органах средостения</t>
  </si>
  <si>
    <t>ds29.001</t>
  </si>
  <si>
    <t>ds29.001.001</t>
  </si>
  <si>
    <t>Операции на костно-мышечной системе и суставах (уровень 1.1) ( Внутрисуставное введение препаратов гиалуроновой кислоты со средней и низкой молекулярной массой, 1 инъекция)</t>
  </si>
  <si>
    <t>ds29.001.002</t>
  </si>
  <si>
    <t>Операции на костно-мышечной системе и суставах (уровень 1.2) ( препараты гиалуроновой кислоты со средней и низкой молекулярной массой, 2 инъекции)</t>
  </si>
  <si>
    <t>ds29.001.003</t>
  </si>
  <si>
    <t>Операции на костно-мышечной системе и суставах (уровень 1.3) ( препараты гиалуроновой кислоты со средней и низкой молекулярной массой, 3 и более инъекций)</t>
  </si>
  <si>
    <t>ds29.001.004</t>
  </si>
  <si>
    <t>Операции на костно-мышечной системе и суставах (уровень 1.4) ( препараты гиалуроновой кислоты с высокой молекулярной массой)</t>
  </si>
  <si>
    <t>ds29.001.005</t>
  </si>
  <si>
    <t>Операции на костно-мышечной системе и суставах (уровень 1.5)</t>
  </si>
  <si>
    <t>ds29.002</t>
  </si>
  <si>
    <t>ds29.003</t>
  </si>
  <si>
    <t>ds30.002</t>
  </si>
  <si>
    <t>ds30.003</t>
  </si>
  <si>
    <t>ds30.004</t>
  </si>
  <si>
    <t>ds30.005</t>
  </si>
  <si>
    <t>ds30.006</t>
  </si>
  <si>
    <t>ds31.002</t>
  </si>
  <si>
    <t>ds31.003</t>
  </si>
  <si>
    <t>ds31.004</t>
  </si>
  <si>
    <t>ds31.005</t>
  </si>
  <si>
    <t>Операции на органах кроветворения и иммунной системы</t>
  </si>
  <si>
    <t>ds31.006</t>
  </si>
  <si>
    <t>Операции на молочной железе</t>
  </si>
  <si>
    <t>ds32.001</t>
  </si>
  <si>
    <t>ds32.002</t>
  </si>
  <si>
    <t>ds32.003</t>
  </si>
  <si>
    <t>ds32.004</t>
  </si>
  <si>
    <t>ds32.005</t>
  </si>
  <si>
    <t>ds32.006</t>
  </si>
  <si>
    <t>Операции на желчном пузыре и желчевыводящих путях</t>
  </si>
  <si>
    <t>ds32.007</t>
  </si>
  <si>
    <t>ds32.008</t>
  </si>
  <si>
    <t>ds34.002</t>
  </si>
  <si>
    <t>ds34.003</t>
  </si>
  <si>
    <t>Приложение 2 к доп.соглашению № 1</t>
  </si>
  <si>
    <t>Полные подушевые нормативы финансирования по всем видам и условиям предоставляемой медицинской организацией медицинской помощи</t>
  </si>
  <si>
    <t>Поправочный коэффициент (ПК)</t>
  </si>
  <si>
    <t>Медицинские организации</t>
  </si>
  <si>
    <t>В амбулаторных условиях</t>
  </si>
  <si>
    <t>Дифференцированный ПН финансирования для медицинской организации по стационару, руб. в месяц на одного застрахованного прикрепленного
(ДПн КС)</t>
  </si>
  <si>
    <t>Дифференцированный ПН финансирования для медицинской организации по дневному стационару, руб. в месяц на одного застрахованного прикрепленного
 (ДПн ДС)</t>
  </si>
  <si>
    <t>Полный подушевой норматив</t>
  </si>
  <si>
    <t>Базовый ПН финансирования (Пнбаз апп), руб.</t>
  </si>
  <si>
    <t>Коэффициент уровня  медицинской организации 
(КУмо)</t>
  </si>
  <si>
    <t>Коэффициент специфики оказания мед.помощи, учитыв. наличие подразделений, расположенных в сельской местности, поселках городского типа и малых городах с числ. населения до 50 тыс.человек 
(КДод)</t>
  </si>
  <si>
    <t>Коэффициент специфики оказания мед. помощи, учитывающий половозрастной состав обслуживаемого населения (КСп/в)</t>
  </si>
  <si>
    <t>К общ</t>
  </si>
  <si>
    <t>Дифференцированный подушевой норматив финансирования, не включающий средства на оплату мероприятий по проведению проф. мед.осмотров и диспансеризации (ДПН)</t>
  </si>
  <si>
    <t>Коэффициент специфики оказания мед.помощи, учитывающий объем средств на оплату профилактических мед.осмотров (диспансеризации)
(КСпроф)</t>
  </si>
  <si>
    <t>Дифференцированный ПН финансирования для медицинской организации по стоматологической и неотложной помощи, руб.  в месяц на одного застрахованного прикрепленного (ДПн СиН)</t>
  </si>
  <si>
    <t>Дифференцированный ПН финансирования для медицинской организации по АПП, руб. в месяц на одного застрахованного прикрепленного
(ДПн АПП)</t>
  </si>
  <si>
    <t>Дифференцированный ПН финансирования для медицинской организации по всем видам и условиям оказания помощи, руб. в месяц на одного застрахованного прикрепленного
(ФДПн)</t>
  </si>
  <si>
    <t>Коэф. диффер</t>
  </si>
  <si>
    <t>ГБУЗ "Ижморская районная больница"</t>
  </si>
  <si>
    <t>ГАУЗ "Яйская районная больница"</t>
  </si>
  <si>
    <t>ГБУЗ "Чебулинская районная больница"</t>
  </si>
  <si>
    <t>ГБУЗ «Яшкинская районная больница имени Л.Г. Ворачевой»</t>
  </si>
  <si>
    <t>Приложение 3 к доп.соглашению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</si>
</sst>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  <numFmt numFmtId="166" formatCode="0.0%"/>
    <numFmt numFmtId="167" formatCode="_-* #,##0\ _₽_-;\-* #,##0\ _₽_-;_-* &quot;-&quot;??\ _₽_-;_-@_-"/>
    <numFmt numFmtId="168" formatCode="0.000000000000"/>
    <numFmt numFmtId="169" formatCode="#,##0.0000"/>
    <numFmt numFmtId="170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17" fillId="0" borderId="0"/>
  </cellStyleXfs>
  <cellXfs count="133">
    <xf numFmtId="0" fontId="0" fillId="0" borderId="0" xfId="0"/>
    <xf numFmtId="0" fontId="5" fillId="0" borderId="0" xfId="0" applyFont="1" applyFill="1"/>
    <xf numFmtId="0" fontId="4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vertical="top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/>
    <xf numFmtId="3" fontId="4" fillId="0" borderId="0" xfId="4" applyNumberFormat="1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/>
    <xf numFmtId="0" fontId="7" fillId="0" borderId="0" xfId="3" applyFont="1" applyFill="1" applyAlignment="1">
      <alignment horizontal="right"/>
    </xf>
    <xf numFmtId="165" fontId="4" fillId="0" borderId="0" xfId="4" applyNumberFormat="1" applyFont="1" applyFill="1" applyBorder="1" applyAlignment="1">
      <alignment horizontal="center"/>
    </xf>
    <xf numFmtId="0" fontId="4" fillId="0" borderId="0" xfId="4" applyFont="1" applyFill="1" applyBorder="1"/>
    <xf numFmtId="0" fontId="6" fillId="0" borderId="0" xfId="4" applyFont="1" applyFill="1" applyBorder="1" applyAlignment="1">
      <alignment horizontal="center" vertical="center"/>
    </xf>
    <xf numFmtId="0" fontId="7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center" wrapText="1"/>
    </xf>
    <xf numFmtId="0" fontId="8" fillId="0" borderId="0" xfId="3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2" xfId="3" applyFont="1" applyFill="1" applyBorder="1" applyAlignment="1">
      <alignment horizontal="center" vertical="center"/>
    </xf>
    <xf numFmtId="0" fontId="7" fillId="0" borderId="2" xfId="3" applyFont="1" applyFill="1" applyBorder="1" applyAlignment="1"/>
    <xf numFmtId="0" fontId="10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167" fontId="4" fillId="0" borderId="2" xfId="6" applyNumberFormat="1" applyFont="1" applyFill="1" applyBorder="1" applyAlignment="1">
      <alignment horizontal="right" vertical="center" wrapText="1"/>
    </xf>
    <xf numFmtId="0" fontId="4" fillId="0" borderId="2" xfId="3" applyFont="1" applyFill="1" applyBorder="1" applyAlignment="1">
      <alignment horizontal="center" wrapText="1"/>
    </xf>
    <xf numFmtId="0" fontId="7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/>
    </xf>
    <xf numFmtId="3" fontId="7" fillId="0" borderId="2" xfId="4" applyNumberFormat="1" applyFont="1" applyFill="1" applyBorder="1"/>
    <xf numFmtId="4" fontId="7" fillId="0" borderId="2" xfId="4" applyNumberFormat="1" applyFont="1" applyFill="1" applyBorder="1"/>
    <xf numFmtId="4" fontId="7" fillId="0" borderId="2" xfId="4" applyNumberFormat="1" applyFont="1" applyFill="1" applyBorder="1" applyAlignment="1">
      <alignment horizontal="right"/>
    </xf>
    <xf numFmtId="0" fontId="4" fillId="0" borderId="2" xfId="3" applyFont="1" applyFill="1" applyBorder="1" applyAlignment="1"/>
    <xf numFmtId="0" fontId="4" fillId="0" borderId="2" xfId="3" applyFont="1" applyFill="1" applyBorder="1" applyAlignment="1">
      <alignment horizontal="left" vertical="center" wrapText="1"/>
    </xf>
    <xf numFmtId="3" fontId="4" fillId="0" borderId="2" xfId="4" applyNumberFormat="1" applyFont="1" applyFill="1" applyBorder="1"/>
    <xf numFmtId="4" fontId="4" fillId="0" borderId="2" xfId="1" applyNumberFormat="1" applyFont="1" applyFill="1" applyBorder="1" applyAlignment="1"/>
    <xf numFmtId="4" fontId="7" fillId="0" borderId="2" xfId="1" applyNumberFormat="1" applyFont="1" applyFill="1" applyBorder="1" applyAlignment="1">
      <alignment horizontal="right"/>
    </xf>
    <xf numFmtId="167" fontId="4" fillId="0" borderId="2" xfId="3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center" wrapText="1"/>
    </xf>
    <xf numFmtId="3" fontId="4" fillId="0" borderId="2" xfId="3" applyNumberFormat="1" applyFont="1" applyFill="1" applyBorder="1" applyAlignment="1">
      <alignment horizontal="right" vertical="center" wrapText="1"/>
    </xf>
    <xf numFmtId="0" fontId="4" fillId="0" borderId="2" xfId="3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0" fontId="7" fillId="0" borderId="2" xfId="3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11" fillId="0" borderId="2" xfId="3" applyFont="1" applyFill="1" applyBorder="1" applyAlignment="1"/>
    <xf numFmtId="0" fontId="11" fillId="0" borderId="2" xfId="3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/>
    </xf>
    <xf numFmtId="0" fontId="11" fillId="0" borderId="2" xfId="3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3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11" fillId="0" borderId="2" xfId="4" applyNumberFormat="1" applyFont="1" applyFill="1" applyBorder="1"/>
    <xf numFmtId="4" fontId="11" fillId="0" borderId="2" xfId="1" applyNumberFormat="1" applyFont="1" applyFill="1" applyBorder="1" applyAlignment="1"/>
    <xf numFmtId="4" fontId="8" fillId="0" borderId="2" xfId="1" applyNumberFormat="1" applyFont="1" applyFill="1" applyBorder="1" applyAlignment="1">
      <alignment horizontal="right"/>
    </xf>
    <xf numFmtId="0" fontId="2" fillId="0" borderId="0" xfId="0" applyFont="1" applyFill="1"/>
    <xf numFmtId="4" fontId="4" fillId="0" borderId="2" xfId="1" applyNumberFormat="1" applyFont="1" applyFill="1" applyBorder="1" applyAlignment="1">
      <alignment horizontal="center"/>
    </xf>
    <xf numFmtId="0" fontId="7" fillId="0" borderId="2" xfId="3" applyFont="1" applyFill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wrapText="1"/>
    </xf>
    <xf numFmtId="4" fontId="4" fillId="0" borderId="0" xfId="3" applyNumberFormat="1" applyFont="1" applyFill="1" applyAlignment="1"/>
    <xf numFmtId="167" fontId="4" fillId="0" borderId="0" xfId="1" applyNumberFormat="1" applyFont="1" applyFill="1" applyAlignment="1"/>
    <xf numFmtId="3" fontId="4" fillId="0" borderId="0" xfId="3" applyNumberFormat="1" applyFont="1" applyFill="1" applyAlignment="1"/>
    <xf numFmtId="4" fontId="7" fillId="0" borderId="0" xfId="3" applyNumberFormat="1" applyFont="1" applyFill="1" applyAlignment="1">
      <alignment horizontal="right"/>
    </xf>
    <xf numFmtId="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7" fillId="0" borderId="2" xfId="3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8" fillId="0" borderId="0" xfId="3" applyFont="1" applyFill="1" applyBorder="1" applyAlignment="1"/>
    <xf numFmtId="9" fontId="4" fillId="0" borderId="0" xfId="2" applyFont="1" applyFill="1" applyAlignment="1">
      <alignment horizontal="center"/>
    </xf>
    <xf numFmtId="166" fontId="4" fillId="0" borderId="0" xfId="2" applyNumberFormat="1" applyFont="1" applyFill="1" applyAlignment="1">
      <alignment horizontal="center"/>
    </xf>
    <xf numFmtId="2" fontId="4" fillId="0" borderId="0" xfId="3" applyNumberFormat="1" applyFont="1" applyFill="1" applyAlignment="1">
      <alignment horizontal="center"/>
    </xf>
    <xf numFmtId="2" fontId="7" fillId="0" borderId="2" xfId="3" applyNumberFormat="1" applyFont="1" applyFill="1" applyBorder="1" applyAlignment="1">
      <alignment horizontal="center" vertical="center"/>
    </xf>
    <xf numFmtId="2" fontId="4" fillId="0" borderId="2" xfId="3" applyNumberFormat="1" applyFont="1" applyFill="1" applyBorder="1" applyAlignment="1">
      <alignment horizontal="center"/>
    </xf>
    <xf numFmtId="2" fontId="11" fillId="0" borderId="2" xfId="3" applyNumberFormat="1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wrapText="1"/>
    </xf>
    <xf numFmtId="0" fontId="11" fillId="0" borderId="2" xfId="3" applyFont="1" applyFill="1" applyBorder="1" applyAlignment="1">
      <alignment wrapText="1"/>
    </xf>
    <xf numFmtId="0" fontId="4" fillId="0" borderId="2" xfId="0" applyFont="1" applyFill="1" applyBorder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4" fillId="0" borderId="0" xfId="0" applyFont="1" applyFill="1"/>
    <xf numFmtId="0" fontId="15" fillId="0" borderId="0" xfId="0" applyFont="1"/>
    <xf numFmtId="2" fontId="7" fillId="0" borderId="0" xfId="0" applyNumberFormat="1" applyFont="1" applyFill="1" applyAlignment="1">
      <alignment vertical="center" wrapText="1"/>
    </xf>
    <xf numFmtId="0" fontId="16" fillId="0" borderId="0" xfId="0" applyFont="1" applyFill="1"/>
    <xf numFmtId="2" fontId="4" fillId="0" borderId="0" xfId="0" applyNumberFormat="1" applyFont="1" applyFill="1" applyAlignment="1">
      <alignment horizontal="center"/>
    </xf>
    <xf numFmtId="0" fontId="11" fillId="0" borderId="0" xfId="7" applyFont="1" applyFill="1" applyAlignment="1">
      <alignment horizontal="left" vertical="top" wrapText="1"/>
    </xf>
    <xf numFmtId="168" fontId="11" fillId="0" borderId="0" xfId="0" applyNumberFormat="1" applyFont="1" applyFill="1"/>
    <xf numFmtId="0" fontId="11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15" fillId="0" borderId="5" xfId="7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4" fontId="4" fillId="0" borderId="2" xfId="0" applyNumberFormat="1" applyFont="1" applyFill="1" applyBorder="1" applyAlignment="1">
      <alignment horizontal="center" vertical="center" wrapText="1"/>
    </xf>
    <xf numFmtId="169" fontId="4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170" fontId="15" fillId="0" borderId="2" xfId="7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2" fontId="4" fillId="0" borderId="3" xfId="3" applyNumberFormat="1" applyFont="1" applyFill="1" applyBorder="1" applyAlignment="1">
      <alignment horizontal="center" vertical="center" wrapText="1"/>
    </xf>
    <xf numFmtId="2" fontId="4" fillId="0" borderId="4" xfId="3" applyNumberFormat="1" applyFont="1" applyFill="1" applyBorder="1" applyAlignment="1">
      <alignment horizontal="center" vertical="center" wrapText="1"/>
    </xf>
    <xf numFmtId="2" fontId="4" fillId="0" borderId="5" xfId="3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2" fontId="7" fillId="0" borderId="0" xfId="0" applyNumberFormat="1" applyFont="1" applyFill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 shrinkToFit="1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8">
    <cellStyle name="Обычный" xfId="0" builtinId="0"/>
    <cellStyle name="Обычный 2 2" xfId="4"/>
    <cellStyle name="Обычный 3 4" xfId="5"/>
    <cellStyle name="Обычный 5 2" xfId="7"/>
    <cellStyle name="Обычный 8" xfId="3"/>
    <cellStyle name="Процентный" xfId="2" builtinId="5"/>
    <cellStyle name="Финансовый" xfId="1" builtinId="3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6"/>
  <sheetViews>
    <sheetView zoomScale="91" zoomScaleNormal="9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9" sqref="D9:D11"/>
    </sheetView>
  </sheetViews>
  <sheetFormatPr defaultRowHeight="15" outlineLevelCol="1" x14ac:dyDescent="0.25"/>
  <cols>
    <col min="1" max="3" width="9.140625" style="1"/>
    <col min="4" max="4" width="46.42578125" style="1" customWidth="1"/>
    <col min="5" max="5" width="12.85546875" style="1" hidden="1" customWidth="1"/>
    <col min="6" max="6" width="23.5703125" style="1" hidden="1" customWidth="1"/>
    <col min="7" max="7" width="14.5703125" style="1" hidden="1" customWidth="1"/>
    <col min="8" max="8" width="14.85546875" style="1" hidden="1" customWidth="1"/>
    <col min="9" max="9" width="18.42578125" style="1" hidden="1" customWidth="1"/>
    <col min="10" max="10" width="19.5703125" style="1" hidden="1" customWidth="1"/>
    <col min="11" max="11" width="13.28515625" style="1" hidden="1" customWidth="1"/>
    <col min="12" max="12" width="17.28515625" style="1" hidden="1" customWidth="1"/>
    <col min="13" max="13" width="14.85546875" style="1" hidden="1" customWidth="1"/>
    <col min="14" max="14" width="14.140625" style="1" hidden="1" customWidth="1"/>
    <col min="15" max="15" width="16.140625" style="1" customWidth="1"/>
    <col min="16" max="16" width="15" style="1" customWidth="1"/>
    <col min="17" max="17" width="18.28515625" style="1" customWidth="1"/>
    <col min="18" max="18" width="16.42578125" style="1" customWidth="1"/>
    <col min="19" max="27" width="15" style="1" hidden="1" customWidth="1" outlineLevel="1"/>
    <col min="28" max="28" width="16.42578125" style="1" hidden="1" customWidth="1" outlineLevel="1"/>
    <col min="29" max="29" width="13.85546875" style="1" hidden="1" customWidth="1" outlineLevel="1"/>
    <col min="30" max="30" width="15.85546875" style="1" hidden="1" customWidth="1" outlineLevel="1"/>
    <col min="31" max="31" width="18.42578125" style="64" customWidth="1" collapsed="1"/>
    <col min="32" max="32" width="18.85546875" style="1" customWidth="1"/>
    <col min="33" max="33" width="9.140625" style="1"/>
    <col min="34" max="34" width="9.140625" style="17"/>
    <col min="35" max="254" width="9.140625" style="1"/>
    <col min="255" max="255" width="48.85546875" style="1" customWidth="1"/>
    <col min="256" max="256" width="12.85546875" style="1" customWidth="1"/>
    <col min="257" max="257" width="23.5703125" style="1" customWidth="1"/>
    <col min="258" max="258" width="0" style="1" hidden="1" customWidth="1"/>
    <col min="259" max="259" width="14.85546875" style="1" customWidth="1"/>
    <col min="260" max="260" width="18.42578125" style="1" customWidth="1"/>
    <col min="261" max="261" width="19.5703125" style="1" customWidth="1"/>
    <col min="262" max="262" width="0" style="1" hidden="1" customWidth="1"/>
    <col min="263" max="263" width="17.28515625" style="1" customWidth="1"/>
    <col min="264" max="264" width="15" style="1" customWidth="1"/>
    <col min="265" max="265" width="0" style="1" hidden="1" customWidth="1"/>
    <col min="266" max="266" width="15" style="1" customWidth="1"/>
    <col min="267" max="267" width="18.28515625" style="1" customWidth="1"/>
    <col min="268" max="268" width="16.42578125" style="1" customWidth="1"/>
    <col min="269" max="280" width="0" style="1" hidden="1" customWidth="1"/>
    <col min="281" max="281" width="20.42578125" style="1" customWidth="1"/>
    <col min="282" max="282" width="28.42578125" style="1" customWidth="1"/>
    <col min="283" max="283" width="20" style="1" customWidth="1"/>
    <col min="284" max="284" width="14.7109375" style="1" customWidth="1"/>
    <col min="285" max="510" width="9.140625" style="1"/>
    <col min="511" max="511" width="48.85546875" style="1" customWidth="1"/>
    <col min="512" max="512" width="12.85546875" style="1" customWidth="1"/>
    <col min="513" max="513" width="23.5703125" style="1" customWidth="1"/>
    <col min="514" max="514" width="0" style="1" hidden="1" customWidth="1"/>
    <col min="515" max="515" width="14.85546875" style="1" customWidth="1"/>
    <col min="516" max="516" width="18.42578125" style="1" customWidth="1"/>
    <col min="517" max="517" width="19.5703125" style="1" customWidth="1"/>
    <col min="518" max="518" width="0" style="1" hidden="1" customWidth="1"/>
    <col min="519" max="519" width="17.28515625" style="1" customWidth="1"/>
    <col min="520" max="520" width="15" style="1" customWidth="1"/>
    <col min="521" max="521" width="0" style="1" hidden="1" customWidth="1"/>
    <col min="522" max="522" width="15" style="1" customWidth="1"/>
    <col min="523" max="523" width="18.28515625" style="1" customWidth="1"/>
    <col min="524" max="524" width="16.42578125" style="1" customWidth="1"/>
    <col min="525" max="536" width="0" style="1" hidden="1" customWidth="1"/>
    <col min="537" max="537" width="20.42578125" style="1" customWidth="1"/>
    <col min="538" max="538" width="28.42578125" style="1" customWidth="1"/>
    <col min="539" max="539" width="20" style="1" customWidth="1"/>
    <col min="540" max="540" width="14.7109375" style="1" customWidth="1"/>
    <col min="541" max="766" width="9.140625" style="1"/>
    <col min="767" max="767" width="48.85546875" style="1" customWidth="1"/>
    <col min="768" max="768" width="12.85546875" style="1" customWidth="1"/>
    <col min="769" max="769" width="23.5703125" style="1" customWidth="1"/>
    <col min="770" max="770" width="0" style="1" hidden="1" customWidth="1"/>
    <col min="771" max="771" width="14.85546875" style="1" customWidth="1"/>
    <col min="772" max="772" width="18.42578125" style="1" customWidth="1"/>
    <col min="773" max="773" width="19.5703125" style="1" customWidth="1"/>
    <col min="774" max="774" width="0" style="1" hidden="1" customWidth="1"/>
    <col min="775" max="775" width="17.28515625" style="1" customWidth="1"/>
    <col min="776" max="776" width="15" style="1" customWidth="1"/>
    <col min="777" max="777" width="0" style="1" hidden="1" customWidth="1"/>
    <col min="778" max="778" width="15" style="1" customWidth="1"/>
    <col min="779" max="779" width="18.28515625" style="1" customWidth="1"/>
    <col min="780" max="780" width="16.42578125" style="1" customWidth="1"/>
    <col min="781" max="792" width="0" style="1" hidden="1" customWidth="1"/>
    <col min="793" max="793" width="20.42578125" style="1" customWidth="1"/>
    <col min="794" max="794" width="28.42578125" style="1" customWidth="1"/>
    <col min="795" max="795" width="20" style="1" customWidth="1"/>
    <col min="796" max="796" width="14.7109375" style="1" customWidth="1"/>
    <col min="797" max="1022" width="9.140625" style="1"/>
    <col min="1023" max="1023" width="48.85546875" style="1" customWidth="1"/>
    <col min="1024" max="1024" width="12.85546875" style="1" customWidth="1"/>
    <col min="1025" max="1025" width="23.5703125" style="1" customWidth="1"/>
    <col min="1026" max="1026" width="0" style="1" hidden="1" customWidth="1"/>
    <col min="1027" max="1027" width="14.85546875" style="1" customWidth="1"/>
    <col min="1028" max="1028" width="18.42578125" style="1" customWidth="1"/>
    <col min="1029" max="1029" width="19.5703125" style="1" customWidth="1"/>
    <col min="1030" max="1030" width="0" style="1" hidden="1" customWidth="1"/>
    <col min="1031" max="1031" width="17.28515625" style="1" customWidth="1"/>
    <col min="1032" max="1032" width="15" style="1" customWidth="1"/>
    <col min="1033" max="1033" width="0" style="1" hidden="1" customWidth="1"/>
    <col min="1034" max="1034" width="15" style="1" customWidth="1"/>
    <col min="1035" max="1035" width="18.28515625" style="1" customWidth="1"/>
    <col min="1036" max="1036" width="16.42578125" style="1" customWidth="1"/>
    <col min="1037" max="1048" width="0" style="1" hidden="1" customWidth="1"/>
    <col min="1049" max="1049" width="20.42578125" style="1" customWidth="1"/>
    <col min="1050" max="1050" width="28.42578125" style="1" customWidth="1"/>
    <col min="1051" max="1051" width="20" style="1" customWidth="1"/>
    <col min="1052" max="1052" width="14.7109375" style="1" customWidth="1"/>
    <col min="1053" max="1278" width="9.140625" style="1"/>
    <col min="1279" max="1279" width="48.85546875" style="1" customWidth="1"/>
    <col min="1280" max="1280" width="12.85546875" style="1" customWidth="1"/>
    <col min="1281" max="1281" width="23.5703125" style="1" customWidth="1"/>
    <col min="1282" max="1282" width="0" style="1" hidden="1" customWidth="1"/>
    <col min="1283" max="1283" width="14.85546875" style="1" customWidth="1"/>
    <col min="1284" max="1284" width="18.42578125" style="1" customWidth="1"/>
    <col min="1285" max="1285" width="19.5703125" style="1" customWidth="1"/>
    <col min="1286" max="1286" width="0" style="1" hidden="1" customWidth="1"/>
    <col min="1287" max="1287" width="17.28515625" style="1" customWidth="1"/>
    <col min="1288" max="1288" width="15" style="1" customWidth="1"/>
    <col min="1289" max="1289" width="0" style="1" hidden="1" customWidth="1"/>
    <col min="1290" max="1290" width="15" style="1" customWidth="1"/>
    <col min="1291" max="1291" width="18.28515625" style="1" customWidth="1"/>
    <col min="1292" max="1292" width="16.42578125" style="1" customWidth="1"/>
    <col min="1293" max="1304" width="0" style="1" hidden="1" customWidth="1"/>
    <col min="1305" max="1305" width="20.42578125" style="1" customWidth="1"/>
    <col min="1306" max="1306" width="28.42578125" style="1" customWidth="1"/>
    <col min="1307" max="1307" width="20" style="1" customWidth="1"/>
    <col min="1308" max="1308" width="14.7109375" style="1" customWidth="1"/>
    <col min="1309" max="1534" width="9.140625" style="1"/>
    <col min="1535" max="1535" width="48.85546875" style="1" customWidth="1"/>
    <col min="1536" max="1536" width="12.85546875" style="1" customWidth="1"/>
    <col min="1537" max="1537" width="23.5703125" style="1" customWidth="1"/>
    <col min="1538" max="1538" width="0" style="1" hidden="1" customWidth="1"/>
    <col min="1539" max="1539" width="14.85546875" style="1" customWidth="1"/>
    <col min="1540" max="1540" width="18.42578125" style="1" customWidth="1"/>
    <col min="1541" max="1541" width="19.5703125" style="1" customWidth="1"/>
    <col min="1542" max="1542" width="0" style="1" hidden="1" customWidth="1"/>
    <col min="1543" max="1543" width="17.28515625" style="1" customWidth="1"/>
    <col min="1544" max="1544" width="15" style="1" customWidth="1"/>
    <col min="1545" max="1545" width="0" style="1" hidden="1" customWidth="1"/>
    <col min="1546" max="1546" width="15" style="1" customWidth="1"/>
    <col min="1547" max="1547" width="18.28515625" style="1" customWidth="1"/>
    <col min="1548" max="1548" width="16.42578125" style="1" customWidth="1"/>
    <col min="1549" max="1560" width="0" style="1" hidden="1" customWidth="1"/>
    <col min="1561" max="1561" width="20.42578125" style="1" customWidth="1"/>
    <col min="1562" max="1562" width="28.42578125" style="1" customWidth="1"/>
    <col min="1563" max="1563" width="20" style="1" customWidth="1"/>
    <col min="1564" max="1564" width="14.7109375" style="1" customWidth="1"/>
    <col min="1565" max="1790" width="9.140625" style="1"/>
    <col min="1791" max="1791" width="48.85546875" style="1" customWidth="1"/>
    <col min="1792" max="1792" width="12.85546875" style="1" customWidth="1"/>
    <col min="1793" max="1793" width="23.5703125" style="1" customWidth="1"/>
    <col min="1794" max="1794" width="0" style="1" hidden="1" customWidth="1"/>
    <col min="1795" max="1795" width="14.85546875" style="1" customWidth="1"/>
    <col min="1796" max="1796" width="18.42578125" style="1" customWidth="1"/>
    <col min="1797" max="1797" width="19.5703125" style="1" customWidth="1"/>
    <col min="1798" max="1798" width="0" style="1" hidden="1" customWidth="1"/>
    <col min="1799" max="1799" width="17.28515625" style="1" customWidth="1"/>
    <col min="1800" max="1800" width="15" style="1" customWidth="1"/>
    <col min="1801" max="1801" width="0" style="1" hidden="1" customWidth="1"/>
    <col min="1802" max="1802" width="15" style="1" customWidth="1"/>
    <col min="1803" max="1803" width="18.28515625" style="1" customWidth="1"/>
    <col min="1804" max="1804" width="16.42578125" style="1" customWidth="1"/>
    <col min="1805" max="1816" width="0" style="1" hidden="1" customWidth="1"/>
    <col min="1817" max="1817" width="20.42578125" style="1" customWidth="1"/>
    <col min="1818" max="1818" width="28.42578125" style="1" customWidth="1"/>
    <col min="1819" max="1819" width="20" style="1" customWidth="1"/>
    <col min="1820" max="1820" width="14.7109375" style="1" customWidth="1"/>
    <col min="1821" max="2046" width="9.140625" style="1"/>
    <col min="2047" max="2047" width="48.85546875" style="1" customWidth="1"/>
    <col min="2048" max="2048" width="12.85546875" style="1" customWidth="1"/>
    <col min="2049" max="2049" width="23.5703125" style="1" customWidth="1"/>
    <col min="2050" max="2050" width="0" style="1" hidden="1" customWidth="1"/>
    <col min="2051" max="2051" width="14.85546875" style="1" customWidth="1"/>
    <col min="2052" max="2052" width="18.42578125" style="1" customWidth="1"/>
    <col min="2053" max="2053" width="19.5703125" style="1" customWidth="1"/>
    <col min="2054" max="2054" width="0" style="1" hidden="1" customWidth="1"/>
    <col min="2055" max="2055" width="17.28515625" style="1" customWidth="1"/>
    <col min="2056" max="2056" width="15" style="1" customWidth="1"/>
    <col min="2057" max="2057" width="0" style="1" hidden="1" customWidth="1"/>
    <col min="2058" max="2058" width="15" style="1" customWidth="1"/>
    <col min="2059" max="2059" width="18.28515625" style="1" customWidth="1"/>
    <col min="2060" max="2060" width="16.42578125" style="1" customWidth="1"/>
    <col min="2061" max="2072" width="0" style="1" hidden="1" customWidth="1"/>
    <col min="2073" max="2073" width="20.42578125" style="1" customWidth="1"/>
    <col min="2074" max="2074" width="28.42578125" style="1" customWidth="1"/>
    <col min="2075" max="2075" width="20" style="1" customWidth="1"/>
    <col min="2076" max="2076" width="14.7109375" style="1" customWidth="1"/>
    <col min="2077" max="2302" width="9.140625" style="1"/>
    <col min="2303" max="2303" width="48.85546875" style="1" customWidth="1"/>
    <col min="2304" max="2304" width="12.85546875" style="1" customWidth="1"/>
    <col min="2305" max="2305" width="23.5703125" style="1" customWidth="1"/>
    <col min="2306" max="2306" width="0" style="1" hidden="1" customWidth="1"/>
    <col min="2307" max="2307" width="14.85546875" style="1" customWidth="1"/>
    <col min="2308" max="2308" width="18.42578125" style="1" customWidth="1"/>
    <col min="2309" max="2309" width="19.5703125" style="1" customWidth="1"/>
    <col min="2310" max="2310" width="0" style="1" hidden="1" customWidth="1"/>
    <col min="2311" max="2311" width="17.28515625" style="1" customWidth="1"/>
    <col min="2312" max="2312" width="15" style="1" customWidth="1"/>
    <col min="2313" max="2313" width="0" style="1" hidden="1" customWidth="1"/>
    <col min="2314" max="2314" width="15" style="1" customWidth="1"/>
    <col min="2315" max="2315" width="18.28515625" style="1" customWidth="1"/>
    <col min="2316" max="2316" width="16.42578125" style="1" customWidth="1"/>
    <col min="2317" max="2328" width="0" style="1" hidden="1" customWidth="1"/>
    <col min="2329" max="2329" width="20.42578125" style="1" customWidth="1"/>
    <col min="2330" max="2330" width="28.42578125" style="1" customWidth="1"/>
    <col min="2331" max="2331" width="20" style="1" customWidth="1"/>
    <col min="2332" max="2332" width="14.7109375" style="1" customWidth="1"/>
    <col min="2333" max="2558" width="9.140625" style="1"/>
    <col min="2559" max="2559" width="48.85546875" style="1" customWidth="1"/>
    <col min="2560" max="2560" width="12.85546875" style="1" customWidth="1"/>
    <col min="2561" max="2561" width="23.5703125" style="1" customWidth="1"/>
    <col min="2562" max="2562" width="0" style="1" hidden="1" customWidth="1"/>
    <col min="2563" max="2563" width="14.85546875" style="1" customWidth="1"/>
    <col min="2564" max="2564" width="18.42578125" style="1" customWidth="1"/>
    <col min="2565" max="2565" width="19.5703125" style="1" customWidth="1"/>
    <col min="2566" max="2566" width="0" style="1" hidden="1" customWidth="1"/>
    <col min="2567" max="2567" width="17.28515625" style="1" customWidth="1"/>
    <col min="2568" max="2568" width="15" style="1" customWidth="1"/>
    <col min="2569" max="2569" width="0" style="1" hidden="1" customWidth="1"/>
    <col min="2570" max="2570" width="15" style="1" customWidth="1"/>
    <col min="2571" max="2571" width="18.28515625" style="1" customWidth="1"/>
    <col min="2572" max="2572" width="16.42578125" style="1" customWidth="1"/>
    <col min="2573" max="2584" width="0" style="1" hidden="1" customWidth="1"/>
    <col min="2585" max="2585" width="20.42578125" style="1" customWidth="1"/>
    <col min="2586" max="2586" width="28.42578125" style="1" customWidth="1"/>
    <col min="2587" max="2587" width="20" style="1" customWidth="1"/>
    <col min="2588" max="2588" width="14.7109375" style="1" customWidth="1"/>
    <col min="2589" max="2814" width="9.140625" style="1"/>
    <col min="2815" max="2815" width="48.85546875" style="1" customWidth="1"/>
    <col min="2816" max="2816" width="12.85546875" style="1" customWidth="1"/>
    <col min="2817" max="2817" width="23.5703125" style="1" customWidth="1"/>
    <col min="2818" max="2818" width="0" style="1" hidden="1" customWidth="1"/>
    <col min="2819" max="2819" width="14.85546875" style="1" customWidth="1"/>
    <col min="2820" max="2820" width="18.42578125" style="1" customWidth="1"/>
    <col min="2821" max="2821" width="19.5703125" style="1" customWidth="1"/>
    <col min="2822" max="2822" width="0" style="1" hidden="1" customWidth="1"/>
    <col min="2823" max="2823" width="17.28515625" style="1" customWidth="1"/>
    <col min="2824" max="2824" width="15" style="1" customWidth="1"/>
    <col min="2825" max="2825" width="0" style="1" hidden="1" customWidth="1"/>
    <col min="2826" max="2826" width="15" style="1" customWidth="1"/>
    <col min="2827" max="2827" width="18.28515625" style="1" customWidth="1"/>
    <col min="2828" max="2828" width="16.42578125" style="1" customWidth="1"/>
    <col min="2829" max="2840" width="0" style="1" hidden="1" customWidth="1"/>
    <col min="2841" max="2841" width="20.42578125" style="1" customWidth="1"/>
    <col min="2842" max="2842" width="28.42578125" style="1" customWidth="1"/>
    <col min="2843" max="2843" width="20" style="1" customWidth="1"/>
    <col min="2844" max="2844" width="14.7109375" style="1" customWidth="1"/>
    <col min="2845" max="3070" width="9.140625" style="1"/>
    <col min="3071" max="3071" width="48.85546875" style="1" customWidth="1"/>
    <col min="3072" max="3072" width="12.85546875" style="1" customWidth="1"/>
    <col min="3073" max="3073" width="23.5703125" style="1" customWidth="1"/>
    <col min="3074" max="3074" width="0" style="1" hidden="1" customWidth="1"/>
    <col min="3075" max="3075" width="14.85546875" style="1" customWidth="1"/>
    <col min="3076" max="3076" width="18.42578125" style="1" customWidth="1"/>
    <col min="3077" max="3077" width="19.5703125" style="1" customWidth="1"/>
    <col min="3078" max="3078" width="0" style="1" hidden="1" customWidth="1"/>
    <col min="3079" max="3079" width="17.28515625" style="1" customWidth="1"/>
    <col min="3080" max="3080" width="15" style="1" customWidth="1"/>
    <col min="3081" max="3081" width="0" style="1" hidden="1" customWidth="1"/>
    <col min="3082" max="3082" width="15" style="1" customWidth="1"/>
    <col min="3083" max="3083" width="18.28515625" style="1" customWidth="1"/>
    <col min="3084" max="3084" width="16.42578125" style="1" customWidth="1"/>
    <col min="3085" max="3096" width="0" style="1" hidden="1" customWidth="1"/>
    <col min="3097" max="3097" width="20.42578125" style="1" customWidth="1"/>
    <col min="3098" max="3098" width="28.42578125" style="1" customWidth="1"/>
    <col min="3099" max="3099" width="20" style="1" customWidth="1"/>
    <col min="3100" max="3100" width="14.7109375" style="1" customWidth="1"/>
    <col min="3101" max="3326" width="9.140625" style="1"/>
    <col min="3327" max="3327" width="48.85546875" style="1" customWidth="1"/>
    <col min="3328" max="3328" width="12.85546875" style="1" customWidth="1"/>
    <col min="3329" max="3329" width="23.5703125" style="1" customWidth="1"/>
    <col min="3330" max="3330" width="0" style="1" hidden="1" customWidth="1"/>
    <col min="3331" max="3331" width="14.85546875" style="1" customWidth="1"/>
    <col min="3332" max="3332" width="18.42578125" style="1" customWidth="1"/>
    <col min="3333" max="3333" width="19.5703125" style="1" customWidth="1"/>
    <col min="3334" max="3334" width="0" style="1" hidden="1" customWidth="1"/>
    <col min="3335" max="3335" width="17.28515625" style="1" customWidth="1"/>
    <col min="3336" max="3336" width="15" style="1" customWidth="1"/>
    <col min="3337" max="3337" width="0" style="1" hidden="1" customWidth="1"/>
    <col min="3338" max="3338" width="15" style="1" customWidth="1"/>
    <col min="3339" max="3339" width="18.28515625" style="1" customWidth="1"/>
    <col min="3340" max="3340" width="16.42578125" style="1" customWidth="1"/>
    <col min="3341" max="3352" width="0" style="1" hidden="1" customWidth="1"/>
    <col min="3353" max="3353" width="20.42578125" style="1" customWidth="1"/>
    <col min="3354" max="3354" width="28.42578125" style="1" customWidth="1"/>
    <col min="3355" max="3355" width="20" style="1" customWidth="1"/>
    <col min="3356" max="3356" width="14.7109375" style="1" customWidth="1"/>
    <col min="3357" max="3582" width="9.140625" style="1"/>
    <col min="3583" max="3583" width="48.85546875" style="1" customWidth="1"/>
    <col min="3584" max="3584" width="12.85546875" style="1" customWidth="1"/>
    <col min="3585" max="3585" width="23.5703125" style="1" customWidth="1"/>
    <col min="3586" max="3586" width="0" style="1" hidden="1" customWidth="1"/>
    <col min="3587" max="3587" width="14.85546875" style="1" customWidth="1"/>
    <col min="3588" max="3588" width="18.42578125" style="1" customWidth="1"/>
    <col min="3589" max="3589" width="19.5703125" style="1" customWidth="1"/>
    <col min="3590" max="3590" width="0" style="1" hidden="1" customWidth="1"/>
    <col min="3591" max="3591" width="17.28515625" style="1" customWidth="1"/>
    <col min="3592" max="3592" width="15" style="1" customWidth="1"/>
    <col min="3593" max="3593" width="0" style="1" hidden="1" customWidth="1"/>
    <col min="3594" max="3594" width="15" style="1" customWidth="1"/>
    <col min="3595" max="3595" width="18.28515625" style="1" customWidth="1"/>
    <col min="3596" max="3596" width="16.42578125" style="1" customWidth="1"/>
    <col min="3597" max="3608" width="0" style="1" hidden="1" customWidth="1"/>
    <col min="3609" max="3609" width="20.42578125" style="1" customWidth="1"/>
    <col min="3610" max="3610" width="28.42578125" style="1" customWidth="1"/>
    <col min="3611" max="3611" width="20" style="1" customWidth="1"/>
    <col min="3612" max="3612" width="14.7109375" style="1" customWidth="1"/>
    <col min="3613" max="3838" width="9.140625" style="1"/>
    <col min="3839" max="3839" width="48.85546875" style="1" customWidth="1"/>
    <col min="3840" max="3840" width="12.85546875" style="1" customWidth="1"/>
    <col min="3841" max="3841" width="23.5703125" style="1" customWidth="1"/>
    <col min="3842" max="3842" width="0" style="1" hidden="1" customWidth="1"/>
    <col min="3843" max="3843" width="14.85546875" style="1" customWidth="1"/>
    <col min="3844" max="3844" width="18.42578125" style="1" customWidth="1"/>
    <col min="3845" max="3845" width="19.5703125" style="1" customWidth="1"/>
    <col min="3846" max="3846" width="0" style="1" hidden="1" customWidth="1"/>
    <col min="3847" max="3847" width="17.28515625" style="1" customWidth="1"/>
    <col min="3848" max="3848" width="15" style="1" customWidth="1"/>
    <col min="3849" max="3849" width="0" style="1" hidden="1" customWidth="1"/>
    <col min="3850" max="3850" width="15" style="1" customWidth="1"/>
    <col min="3851" max="3851" width="18.28515625" style="1" customWidth="1"/>
    <col min="3852" max="3852" width="16.42578125" style="1" customWidth="1"/>
    <col min="3853" max="3864" width="0" style="1" hidden="1" customWidth="1"/>
    <col min="3865" max="3865" width="20.42578125" style="1" customWidth="1"/>
    <col min="3866" max="3866" width="28.42578125" style="1" customWidth="1"/>
    <col min="3867" max="3867" width="20" style="1" customWidth="1"/>
    <col min="3868" max="3868" width="14.7109375" style="1" customWidth="1"/>
    <col min="3869" max="4094" width="9.140625" style="1"/>
    <col min="4095" max="4095" width="48.85546875" style="1" customWidth="1"/>
    <col min="4096" max="4096" width="12.85546875" style="1" customWidth="1"/>
    <col min="4097" max="4097" width="23.5703125" style="1" customWidth="1"/>
    <col min="4098" max="4098" width="0" style="1" hidden="1" customWidth="1"/>
    <col min="4099" max="4099" width="14.85546875" style="1" customWidth="1"/>
    <col min="4100" max="4100" width="18.42578125" style="1" customWidth="1"/>
    <col min="4101" max="4101" width="19.5703125" style="1" customWidth="1"/>
    <col min="4102" max="4102" width="0" style="1" hidden="1" customWidth="1"/>
    <col min="4103" max="4103" width="17.28515625" style="1" customWidth="1"/>
    <col min="4104" max="4104" width="15" style="1" customWidth="1"/>
    <col min="4105" max="4105" width="0" style="1" hidden="1" customWidth="1"/>
    <col min="4106" max="4106" width="15" style="1" customWidth="1"/>
    <col min="4107" max="4107" width="18.28515625" style="1" customWidth="1"/>
    <col min="4108" max="4108" width="16.42578125" style="1" customWidth="1"/>
    <col min="4109" max="4120" width="0" style="1" hidden="1" customWidth="1"/>
    <col min="4121" max="4121" width="20.42578125" style="1" customWidth="1"/>
    <col min="4122" max="4122" width="28.42578125" style="1" customWidth="1"/>
    <col min="4123" max="4123" width="20" style="1" customWidth="1"/>
    <col min="4124" max="4124" width="14.7109375" style="1" customWidth="1"/>
    <col min="4125" max="4350" width="9.140625" style="1"/>
    <col min="4351" max="4351" width="48.85546875" style="1" customWidth="1"/>
    <col min="4352" max="4352" width="12.85546875" style="1" customWidth="1"/>
    <col min="4353" max="4353" width="23.5703125" style="1" customWidth="1"/>
    <col min="4354" max="4354" width="0" style="1" hidden="1" customWidth="1"/>
    <col min="4355" max="4355" width="14.85546875" style="1" customWidth="1"/>
    <col min="4356" max="4356" width="18.42578125" style="1" customWidth="1"/>
    <col min="4357" max="4357" width="19.5703125" style="1" customWidth="1"/>
    <col min="4358" max="4358" width="0" style="1" hidden="1" customWidth="1"/>
    <col min="4359" max="4359" width="17.28515625" style="1" customWidth="1"/>
    <col min="4360" max="4360" width="15" style="1" customWidth="1"/>
    <col min="4361" max="4361" width="0" style="1" hidden="1" customWidth="1"/>
    <col min="4362" max="4362" width="15" style="1" customWidth="1"/>
    <col min="4363" max="4363" width="18.28515625" style="1" customWidth="1"/>
    <col min="4364" max="4364" width="16.42578125" style="1" customWidth="1"/>
    <col min="4365" max="4376" width="0" style="1" hidden="1" customWidth="1"/>
    <col min="4377" max="4377" width="20.42578125" style="1" customWidth="1"/>
    <col min="4378" max="4378" width="28.42578125" style="1" customWidth="1"/>
    <col min="4379" max="4379" width="20" style="1" customWidth="1"/>
    <col min="4380" max="4380" width="14.7109375" style="1" customWidth="1"/>
    <col min="4381" max="4606" width="9.140625" style="1"/>
    <col min="4607" max="4607" width="48.85546875" style="1" customWidth="1"/>
    <col min="4608" max="4608" width="12.85546875" style="1" customWidth="1"/>
    <col min="4609" max="4609" width="23.5703125" style="1" customWidth="1"/>
    <col min="4610" max="4610" width="0" style="1" hidden="1" customWidth="1"/>
    <col min="4611" max="4611" width="14.85546875" style="1" customWidth="1"/>
    <col min="4612" max="4612" width="18.42578125" style="1" customWidth="1"/>
    <col min="4613" max="4613" width="19.5703125" style="1" customWidth="1"/>
    <col min="4614" max="4614" width="0" style="1" hidden="1" customWidth="1"/>
    <col min="4615" max="4615" width="17.28515625" style="1" customWidth="1"/>
    <col min="4616" max="4616" width="15" style="1" customWidth="1"/>
    <col min="4617" max="4617" width="0" style="1" hidden="1" customWidth="1"/>
    <col min="4618" max="4618" width="15" style="1" customWidth="1"/>
    <col min="4619" max="4619" width="18.28515625" style="1" customWidth="1"/>
    <col min="4620" max="4620" width="16.42578125" style="1" customWidth="1"/>
    <col min="4621" max="4632" width="0" style="1" hidden="1" customWidth="1"/>
    <col min="4633" max="4633" width="20.42578125" style="1" customWidth="1"/>
    <col min="4634" max="4634" width="28.42578125" style="1" customWidth="1"/>
    <col min="4635" max="4635" width="20" style="1" customWidth="1"/>
    <col min="4636" max="4636" width="14.7109375" style="1" customWidth="1"/>
    <col min="4637" max="4862" width="9.140625" style="1"/>
    <col min="4863" max="4863" width="48.85546875" style="1" customWidth="1"/>
    <col min="4864" max="4864" width="12.85546875" style="1" customWidth="1"/>
    <col min="4865" max="4865" width="23.5703125" style="1" customWidth="1"/>
    <col min="4866" max="4866" width="0" style="1" hidden="1" customWidth="1"/>
    <col min="4867" max="4867" width="14.85546875" style="1" customWidth="1"/>
    <col min="4868" max="4868" width="18.42578125" style="1" customWidth="1"/>
    <col min="4869" max="4869" width="19.5703125" style="1" customWidth="1"/>
    <col min="4870" max="4870" width="0" style="1" hidden="1" customWidth="1"/>
    <col min="4871" max="4871" width="17.28515625" style="1" customWidth="1"/>
    <col min="4872" max="4872" width="15" style="1" customWidth="1"/>
    <col min="4873" max="4873" width="0" style="1" hidden="1" customWidth="1"/>
    <col min="4874" max="4874" width="15" style="1" customWidth="1"/>
    <col min="4875" max="4875" width="18.28515625" style="1" customWidth="1"/>
    <col min="4876" max="4876" width="16.42578125" style="1" customWidth="1"/>
    <col min="4877" max="4888" width="0" style="1" hidden="1" customWidth="1"/>
    <col min="4889" max="4889" width="20.42578125" style="1" customWidth="1"/>
    <col min="4890" max="4890" width="28.42578125" style="1" customWidth="1"/>
    <col min="4891" max="4891" width="20" style="1" customWidth="1"/>
    <col min="4892" max="4892" width="14.7109375" style="1" customWidth="1"/>
    <col min="4893" max="5118" width="9.140625" style="1"/>
    <col min="5119" max="5119" width="48.85546875" style="1" customWidth="1"/>
    <col min="5120" max="5120" width="12.85546875" style="1" customWidth="1"/>
    <col min="5121" max="5121" width="23.5703125" style="1" customWidth="1"/>
    <col min="5122" max="5122" width="0" style="1" hidden="1" customWidth="1"/>
    <col min="5123" max="5123" width="14.85546875" style="1" customWidth="1"/>
    <col min="5124" max="5124" width="18.42578125" style="1" customWidth="1"/>
    <col min="5125" max="5125" width="19.5703125" style="1" customWidth="1"/>
    <col min="5126" max="5126" width="0" style="1" hidden="1" customWidth="1"/>
    <col min="5127" max="5127" width="17.28515625" style="1" customWidth="1"/>
    <col min="5128" max="5128" width="15" style="1" customWidth="1"/>
    <col min="5129" max="5129" width="0" style="1" hidden="1" customWidth="1"/>
    <col min="5130" max="5130" width="15" style="1" customWidth="1"/>
    <col min="5131" max="5131" width="18.28515625" style="1" customWidth="1"/>
    <col min="5132" max="5132" width="16.42578125" style="1" customWidth="1"/>
    <col min="5133" max="5144" width="0" style="1" hidden="1" customWidth="1"/>
    <col min="5145" max="5145" width="20.42578125" style="1" customWidth="1"/>
    <col min="5146" max="5146" width="28.42578125" style="1" customWidth="1"/>
    <col min="5147" max="5147" width="20" style="1" customWidth="1"/>
    <col min="5148" max="5148" width="14.7109375" style="1" customWidth="1"/>
    <col min="5149" max="5374" width="9.140625" style="1"/>
    <col min="5375" max="5375" width="48.85546875" style="1" customWidth="1"/>
    <col min="5376" max="5376" width="12.85546875" style="1" customWidth="1"/>
    <col min="5377" max="5377" width="23.5703125" style="1" customWidth="1"/>
    <col min="5378" max="5378" width="0" style="1" hidden="1" customWidth="1"/>
    <col min="5379" max="5379" width="14.85546875" style="1" customWidth="1"/>
    <col min="5380" max="5380" width="18.42578125" style="1" customWidth="1"/>
    <col min="5381" max="5381" width="19.5703125" style="1" customWidth="1"/>
    <col min="5382" max="5382" width="0" style="1" hidden="1" customWidth="1"/>
    <col min="5383" max="5383" width="17.28515625" style="1" customWidth="1"/>
    <col min="5384" max="5384" width="15" style="1" customWidth="1"/>
    <col min="5385" max="5385" width="0" style="1" hidden="1" customWidth="1"/>
    <col min="5386" max="5386" width="15" style="1" customWidth="1"/>
    <col min="5387" max="5387" width="18.28515625" style="1" customWidth="1"/>
    <col min="5388" max="5388" width="16.42578125" style="1" customWidth="1"/>
    <col min="5389" max="5400" width="0" style="1" hidden="1" customWidth="1"/>
    <col min="5401" max="5401" width="20.42578125" style="1" customWidth="1"/>
    <col min="5402" max="5402" width="28.42578125" style="1" customWidth="1"/>
    <col min="5403" max="5403" width="20" style="1" customWidth="1"/>
    <col min="5404" max="5404" width="14.7109375" style="1" customWidth="1"/>
    <col min="5405" max="5630" width="9.140625" style="1"/>
    <col min="5631" max="5631" width="48.85546875" style="1" customWidth="1"/>
    <col min="5632" max="5632" width="12.85546875" style="1" customWidth="1"/>
    <col min="5633" max="5633" width="23.5703125" style="1" customWidth="1"/>
    <col min="5634" max="5634" width="0" style="1" hidden="1" customWidth="1"/>
    <col min="5635" max="5635" width="14.85546875" style="1" customWidth="1"/>
    <col min="5636" max="5636" width="18.42578125" style="1" customWidth="1"/>
    <col min="5637" max="5637" width="19.5703125" style="1" customWidth="1"/>
    <col min="5638" max="5638" width="0" style="1" hidden="1" customWidth="1"/>
    <col min="5639" max="5639" width="17.28515625" style="1" customWidth="1"/>
    <col min="5640" max="5640" width="15" style="1" customWidth="1"/>
    <col min="5641" max="5641" width="0" style="1" hidden="1" customWidth="1"/>
    <col min="5642" max="5642" width="15" style="1" customWidth="1"/>
    <col min="5643" max="5643" width="18.28515625" style="1" customWidth="1"/>
    <col min="5644" max="5644" width="16.42578125" style="1" customWidth="1"/>
    <col min="5645" max="5656" width="0" style="1" hidden="1" customWidth="1"/>
    <col min="5657" max="5657" width="20.42578125" style="1" customWidth="1"/>
    <col min="5658" max="5658" width="28.42578125" style="1" customWidth="1"/>
    <col min="5659" max="5659" width="20" style="1" customWidth="1"/>
    <col min="5660" max="5660" width="14.7109375" style="1" customWidth="1"/>
    <col min="5661" max="5886" width="9.140625" style="1"/>
    <col min="5887" max="5887" width="48.85546875" style="1" customWidth="1"/>
    <col min="5888" max="5888" width="12.85546875" style="1" customWidth="1"/>
    <col min="5889" max="5889" width="23.5703125" style="1" customWidth="1"/>
    <col min="5890" max="5890" width="0" style="1" hidden="1" customWidth="1"/>
    <col min="5891" max="5891" width="14.85546875" style="1" customWidth="1"/>
    <col min="5892" max="5892" width="18.42578125" style="1" customWidth="1"/>
    <col min="5893" max="5893" width="19.5703125" style="1" customWidth="1"/>
    <col min="5894" max="5894" width="0" style="1" hidden="1" customWidth="1"/>
    <col min="5895" max="5895" width="17.28515625" style="1" customWidth="1"/>
    <col min="5896" max="5896" width="15" style="1" customWidth="1"/>
    <col min="5897" max="5897" width="0" style="1" hidden="1" customWidth="1"/>
    <col min="5898" max="5898" width="15" style="1" customWidth="1"/>
    <col min="5899" max="5899" width="18.28515625" style="1" customWidth="1"/>
    <col min="5900" max="5900" width="16.42578125" style="1" customWidth="1"/>
    <col min="5901" max="5912" width="0" style="1" hidden="1" customWidth="1"/>
    <col min="5913" max="5913" width="20.42578125" style="1" customWidth="1"/>
    <col min="5914" max="5914" width="28.42578125" style="1" customWidth="1"/>
    <col min="5915" max="5915" width="20" style="1" customWidth="1"/>
    <col min="5916" max="5916" width="14.7109375" style="1" customWidth="1"/>
    <col min="5917" max="6142" width="9.140625" style="1"/>
    <col min="6143" max="6143" width="48.85546875" style="1" customWidth="1"/>
    <col min="6144" max="6144" width="12.85546875" style="1" customWidth="1"/>
    <col min="6145" max="6145" width="23.5703125" style="1" customWidth="1"/>
    <col min="6146" max="6146" width="0" style="1" hidden="1" customWidth="1"/>
    <col min="6147" max="6147" width="14.85546875" style="1" customWidth="1"/>
    <col min="6148" max="6148" width="18.42578125" style="1" customWidth="1"/>
    <col min="6149" max="6149" width="19.5703125" style="1" customWidth="1"/>
    <col min="6150" max="6150" width="0" style="1" hidden="1" customWidth="1"/>
    <col min="6151" max="6151" width="17.28515625" style="1" customWidth="1"/>
    <col min="6152" max="6152" width="15" style="1" customWidth="1"/>
    <col min="6153" max="6153" width="0" style="1" hidden="1" customWidth="1"/>
    <col min="6154" max="6154" width="15" style="1" customWidth="1"/>
    <col min="6155" max="6155" width="18.28515625" style="1" customWidth="1"/>
    <col min="6156" max="6156" width="16.42578125" style="1" customWidth="1"/>
    <col min="6157" max="6168" width="0" style="1" hidden="1" customWidth="1"/>
    <col min="6169" max="6169" width="20.42578125" style="1" customWidth="1"/>
    <col min="6170" max="6170" width="28.42578125" style="1" customWidth="1"/>
    <col min="6171" max="6171" width="20" style="1" customWidth="1"/>
    <col min="6172" max="6172" width="14.7109375" style="1" customWidth="1"/>
    <col min="6173" max="6398" width="9.140625" style="1"/>
    <col min="6399" max="6399" width="48.85546875" style="1" customWidth="1"/>
    <col min="6400" max="6400" width="12.85546875" style="1" customWidth="1"/>
    <col min="6401" max="6401" width="23.5703125" style="1" customWidth="1"/>
    <col min="6402" max="6402" width="0" style="1" hidden="1" customWidth="1"/>
    <col min="6403" max="6403" width="14.85546875" style="1" customWidth="1"/>
    <col min="6404" max="6404" width="18.42578125" style="1" customWidth="1"/>
    <col min="6405" max="6405" width="19.5703125" style="1" customWidth="1"/>
    <col min="6406" max="6406" width="0" style="1" hidden="1" customWidth="1"/>
    <col min="6407" max="6407" width="17.28515625" style="1" customWidth="1"/>
    <col min="6408" max="6408" width="15" style="1" customWidth="1"/>
    <col min="6409" max="6409" width="0" style="1" hidden="1" customWidth="1"/>
    <col min="6410" max="6410" width="15" style="1" customWidth="1"/>
    <col min="6411" max="6411" width="18.28515625" style="1" customWidth="1"/>
    <col min="6412" max="6412" width="16.42578125" style="1" customWidth="1"/>
    <col min="6413" max="6424" width="0" style="1" hidden="1" customWidth="1"/>
    <col min="6425" max="6425" width="20.42578125" style="1" customWidth="1"/>
    <col min="6426" max="6426" width="28.42578125" style="1" customWidth="1"/>
    <col min="6427" max="6427" width="20" style="1" customWidth="1"/>
    <col min="6428" max="6428" width="14.7109375" style="1" customWidth="1"/>
    <col min="6429" max="6654" width="9.140625" style="1"/>
    <col min="6655" max="6655" width="48.85546875" style="1" customWidth="1"/>
    <col min="6656" max="6656" width="12.85546875" style="1" customWidth="1"/>
    <col min="6657" max="6657" width="23.5703125" style="1" customWidth="1"/>
    <col min="6658" max="6658" width="0" style="1" hidden="1" customWidth="1"/>
    <col min="6659" max="6659" width="14.85546875" style="1" customWidth="1"/>
    <col min="6660" max="6660" width="18.42578125" style="1" customWidth="1"/>
    <col min="6661" max="6661" width="19.5703125" style="1" customWidth="1"/>
    <col min="6662" max="6662" width="0" style="1" hidden="1" customWidth="1"/>
    <col min="6663" max="6663" width="17.28515625" style="1" customWidth="1"/>
    <col min="6664" max="6664" width="15" style="1" customWidth="1"/>
    <col min="6665" max="6665" width="0" style="1" hidden="1" customWidth="1"/>
    <col min="6666" max="6666" width="15" style="1" customWidth="1"/>
    <col min="6667" max="6667" width="18.28515625" style="1" customWidth="1"/>
    <col min="6668" max="6668" width="16.42578125" style="1" customWidth="1"/>
    <col min="6669" max="6680" width="0" style="1" hidden="1" customWidth="1"/>
    <col min="6681" max="6681" width="20.42578125" style="1" customWidth="1"/>
    <col min="6682" max="6682" width="28.42578125" style="1" customWidth="1"/>
    <col min="6683" max="6683" width="20" style="1" customWidth="1"/>
    <col min="6684" max="6684" width="14.7109375" style="1" customWidth="1"/>
    <col min="6685" max="6910" width="9.140625" style="1"/>
    <col min="6911" max="6911" width="48.85546875" style="1" customWidth="1"/>
    <col min="6912" max="6912" width="12.85546875" style="1" customWidth="1"/>
    <col min="6913" max="6913" width="23.5703125" style="1" customWidth="1"/>
    <col min="6914" max="6914" width="0" style="1" hidden="1" customWidth="1"/>
    <col min="6915" max="6915" width="14.85546875" style="1" customWidth="1"/>
    <col min="6916" max="6916" width="18.42578125" style="1" customWidth="1"/>
    <col min="6917" max="6917" width="19.5703125" style="1" customWidth="1"/>
    <col min="6918" max="6918" width="0" style="1" hidden="1" customWidth="1"/>
    <col min="6919" max="6919" width="17.28515625" style="1" customWidth="1"/>
    <col min="6920" max="6920" width="15" style="1" customWidth="1"/>
    <col min="6921" max="6921" width="0" style="1" hidden="1" customWidth="1"/>
    <col min="6922" max="6922" width="15" style="1" customWidth="1"/>
    <col min="6923" max="6923" width="18.28515625" style="1" customWidth="1"/>
    <col min="6924" max="6924" width="16.42578125" style="1" customWidth="1"/>
    <col min="6925" max="6936" width="0" style="1" hidden="1" customWidth="1"/>
    <col min="6937" max="6937" width="20.42578125" style="1" customWidth="1"/>
    <col min="6938" max="6938" width="28.42578125" style="1" customWidth="1"/>
    <col min="6939" max="6939" width="20" style="1" customWidth="1"/>
    <col min="6940" max="6940" width="14.7109375" style="1" customWidth="1"/>
    <col min="6941" max="7166" width="9.140625" style="1"/>
    <col min="7167" max="7167" width="48.85546875" style="1" customWidth="1"/>
    <col min="7168" max="7168" width="12.85546875" style="1" customWidth="1"/>
    <col min="7169" max="7169" width="23.5703125" style="1" customWidth="1"/>
    <col min="7170" max="7170" width="0" style="1" hidden="1" customWidth="1"/>
    <col min="7171" max="7171" width="14.85546875" style="1" customWidth="1"/>
    <col min="7172" max="7172" width="18.42578125" style="1" customWidth="1"/>
    <col min="7173" max="7173" width="19.5703125" style="1" customWidth="1"/>
    <col min="7174" max="7174" width="0" style="1" hidden="1" customWidth="1"/>
    <col min="7175" max="7175" width="17.28515625" style="1" customWidth="1"/>
    <col min="7176" max="7176" width="15" style="1" customWidth="1"/>
    <col min="7177" max="7177" width="0" style="1" hidden="1" customWidth="1"/>
    <col min="7178" max="7178" width="15" style="1" customWidth="1"/>
    <col min="7179" max="7179" width="18.28515625" style="1" customWidth="1"/>
    <col min="7180" max="7180" width="16.42578125" style="1" customWidth="1"/>
    <col min="7181" max="7192" width="0" style="1" hidden="1" customWidth="1"/>
    <col min="7193" max="7193" width="20.42578125" style="1" customWidth="1"/>
    <col min="7194" max="7194" width="28.42578125" style="1" customWidth="1"/>
    <col min="7195" max="7195" width="20" style="1" customWidth="1"/>
    <col min="7196" max="7196" width="14.7109375" style="1" customWidth="1"/>
    <col min="7197" max="7422" width="9.140625" style="1"/>
    <col min="7423" max="7423" width="48.85546875" style="1" customWidth="1"/>
    <col min="7424" max="7424" width="12.85546875" style="1" customWidth="1"/>
    <col min="7425" max="7425" width="23.5703125" style="1" customWidth="1"/>
    <col min="7426" max="7426" width="0" style="1" hidden="1" customWidth="1"/>
    <col min="7427" max="7427" width="14.85546875" style="1" customWidth="1"/>
    <col min="7428" max="7428" width="18.42578125" style="1" customWidth="1"/>
    <col min="7429" max="7429" width="19.5703125" style="1" customWidth="1"/>
    <col min="7430" max="7430" width="0" style="1" hidden="1" customWidth="1"/>
    <col min="7431" max="7431" width="17.28515625" style="1" customWidth="1"/>
    <col min="7432" max="7432" width="15" style="1" customWidth="1"/>
    <col min="7433" max="7433" width="0" style="1" hidden="1" customWidth="1"/>
    <col min="7434" max="7434" width="15" style="1" customWidth="1"/>
    <col min="7435" max="7435" width="18.28515625" style="1" customWidth="1"/>
    <col min="7436" max="7436" width="16.42578125" style="1" customWidth="1"/>
    <col min="7437" max="7448" width="0" style="1" hidden="1" customWidth="1"/>
    <col min="7449" max="7449" width="20.42578125" style="1" customWidth="1"/>
    <col min="7450" max="7450" width="28.42578125" style="1" customWidth="1"/>
    <col min="7451" max="7451" width="20" style="1" customWidth="1"/>
    <col min="7452" max="7452" width="14.7109375" style="1" customWidth="1"/>
    <col min="7453" max="7678" width="9.140625" style="1"/>
    <col min="7679" max="7679" width="48.85546875" style="1" customWidth="1"/>
    <col min="7680" max="7680" width="12.85546875" style="1" customWidth="1"/>
    <col min="7681" max="7681" width="23.5703125" style="1" customWidth="1"/>
    <col min="7682" max="7682" width="0" style="1" hidden="1" customWidth="1"/>
    <col min="7683" max="7683" width="14.85546875" style="1" customWidth="1"/>
    <col min="7684" max="7684" width="18.42578125" style="1" customWidth="1"/>
    <col min="7685" max="7685" width="19.5703125" style="1" customWidth="1"/>
    <col min="7686" max="7686" width="0" style="1" hidden="1" customWidth="1"/>
    <col min="7687" max="7687" width="17.28515625" style="1" customWidth="1"/>
    <col min="7688" max="7688" width="15" style="1" customWidth="1"/>
    <col min="7689" max="7689" width="0" style="1" hidden="1" customWidth="1"/>
    <col min="7690" max="7690" width="15" style="1" customWidth="1"/>
    <col min="7691" max="7691" width="18.28515625" style="1" customWidth="1"/>
    <col min="7692" max="7692" width="16.42578125" style="1" customWidth="1"/>
    <col min="7693" max="7704" width="0" style="1" hidden="1" customWidth="1"/>
    <col min="7705" max="7705" width="20.42578125" style="1" customWidth="1"/>
    <col min="7706" max="7706" width="28.42578125" style="1" customWidth="1"/>
    <col min="7707" max="7707" width="20" style="1" customWidth="1"/>
    <col min="7708" max="7708" width="14.7109375" style="1" customWidth="1"/>
    <col min="7709" max="7934" width="9.140625" style="1"/>
    <col min="7935" max="7935" width="48.85546875" style="1" customWidth="1"/>
    <col min="7936" max="7936" width="12.85546875" style="1" customWidth="1"/>
    <col min="7937" max="7937" width="23.5703125" style="1" customWidth="1"/>
    <col min="7938" max="7938" width="0" style="1" hidden="1" customWidth="1"/>
    <col min="7939" max="7939" width="14.85546875" style="1" customWidth="1"/>
    <col min="7940" max="7940" width="18.42578125" style="1" customWidth="1"/>
    <col min="7941" max="7941" width="19.5703125" style="1" customWidth="1"/>
    <col min="7942" max="7942" width="0" style="1" hidden="1" customWidth="1"/>
    <col min="7943" max="7943" width="17.28515625" style="1" customWidth="1"/>
    <col min="7944" max="7944" width="15" style="1" customWidth="1"/>
    <col min="7945" max="7945" width="0" style="1" hidden="1" customWidth="1"/>
    <col min="7946" max="7946" width="15" style="1" customWidth="1"/>
    <col min="7947" max="7947" width="18.28515625" style="1" customWidth="1"/>
    <col min="7948" max="7948" width="16.42578125" style="1" customWidth="1"/>
    <col min="7949" max="7960" width="0" style="1" hidden="1" customWidth="1"/>
    <col min="7961" max="7961" width="20.42578125" style="1" customWidth="1"/>
    <col min="7962" max="7962" width="28.42578125" style="1" customWidth="1"/>
    <col min="7963" max="7963" width="20" style="1" customWidth="1"/>
    <col min="7964" max="7964" width="14.7109375" style="1" customWidth="1"/>
    <col min="7965" max="8190" width="9.140625" style="1"/>
    <col min="8191" max="8191" width="48.85546875" style="1" customWidth="1"/>
    <col min="8192" max="8192" width="12.85546875" style="1" customWidth="1"/>
    <col min="8193" max="8193" width="23.5703125" style="1" customWidth="1"/>
    <col min="8194" max="8194" width="0" style="1" hidden="1" customWidth="1"/>
    <col min="8195" max="8195" width="14.85546875" style="1" customWidth="1"/>
    <col min="8196" max="8196" width="18.42578125" style="1" customWidth="1"/>
    <col min="8197" max="8197" width="19.5703125" style="1" customWidth="1"/>
    <col min="8198" max="8198" width="0" style="1" hidden="1" customWidth="1"/>
    <col min="8199" max="8199" width="17.28515625" style="1" customWidth="1"/>
    <col min="8200" max="8200" width="15" style="1" customWidth="1"/>
    <col min="8201" max="8201" width="0" style="1" hidden="1" customWidth="1"/>
    <col min="8202" max="8202" width="15" style="1" customWidth="1"/>
    <col min="8203" max="8203" width="18.28515625" style="1" customWidth="1"/>
    <col min="8204" max="8204" width="16.42578125" style="1" customWidth="1"/>
    <col min="8205" max="8216" width="0" style="1" hidden="1" customWidth="1"/>
    <col min="8217" max="8217" width="20.42578125" style="1" customWidth="1"/>
    <col min="8218" max="8218" width="28.42578125" style="1" customWidth="1"/>
    <col min="8219" max="8219" width="20" style="1" customWidth="1"/>
    <col min="8220" max="8220" width="14.7109375" style="1" customWidth="1"/>
    <col min="8221" max="8446" width="9.140625" style="1"/>
    <col min="8447" max="8447" width="48.85546875" style="1" customWidth="1"/>
    <col min="8448" max="8448" width="12.85546875" style="1" customWidth="1"/>
    <col min="8449" max="8449" width="23.5703125" style="1" customWidth="1"/>
    <col min="8450" max="8450" width="0" style="1" hidden="1" customWidth="1"/>
    <col min="8451" max="8451" width="14.85546875" style="1" customWidth="1"/>
    <col min="8452" max="8452" width="18.42578125" style="1" customWidth="1"/>
    <col min="8453" max="8453" width="19.5703125" style="1" customWidth="1"/>
    <col min="8454" max="8454" width="0" style="1" hidden="1" customWidth="1"/>
    <col min="8455" max="8455" width="17.28515625" style="1" customWidth="1"/>
    <col min="8456" max="8456" width="15" style="1" customWidth="1"/>
    <col min="8457" max="8457" width="0" style="1" hidden="1" customWidth="1"/>
    <col min="8458" max="8458" width="15" style="1" customWidth="1"/>
    <col min="8459" max="8459" width="18.28515625" style="1" customWidth="1"/>
    <col min="8460" max="8460" width="16.42578125" style="1" customWidth="1"/>
    <col min="8461" max="8472" width="0" style="1" hidden="1" customWidth="1"/>
    <col min="8473" max="8473" width="20.42578125" style="1" customWidth="1"/>
    <col min="8474" max="8474" width="28.42578125" style="1" customWidth="1"/>
    <col min="8475" max="8475" width="20" style="1" customWidth="1"/>
    <col min="8476" max="8476" width="14.7109375" style="1" customWidth="1"/>
    <col min="8477" max="8702" width="9.140625" style="1"/>
    <col min="8703" max="8703" width="48.85546875" style="1" customWidth="1"/>
    <col min="8704" max="8704" width="12.85546875" style="1" customWidth="1"/>
    <col min="8705" max="8705" width="23.5703125" style="1" customWidth="1"/>
    <col min="8706" max="8706" width="0" style="1" hidden="1" customWidth="1"/>
    <col min="8707" max="8707" width="14.85546875" style="1" customWidth="1"/>
    <col min="8708" max="8708" width="18.42578125" style="1" customWidth="1"/>
    <col min="8709" max="8709" width="19.5703125" style="1" customWidth="1"/>
    <col min="8710" max="8710" width="0" style="1" hidden="1" customWidth="1"/>
    <col min="8711" max="8711" width="17.28515625" style="1" customWidth="1"/>
    <col min="8712" max="8712" width="15" style="1" customWidth="1"/>
    <col min="8713" max="8713" width="0" style="1" hidden="1" customWidth="1"/>
    <col min="8714" max="8714" width="15" style="1" customWidth="1"/>
    <col min="8715" max="8715" width="18.28515625" style="1" customWidth="1"/>
    <col min="8716" max="8716" width="16.42578125" style="1" customWidth="1"/>
    <col min="8717" max="8728" width="0" style="1" hidden="1" customWidth="1"/>
    <col min="8729" max="8729" width="20.42578125" style="1" customWidth="1"/>
    <col min="8730" max="8730" width="28.42578125" style="1" customWidth="1"/>
    <col min="8731" max="8731" width="20" style="1" customWidth="1"/>
    <col min="8732" max="8732" width="14.7109375" style="1" customWidth="1"/>
    <col min="8733" max="8958" width="9.140625" style="1"/>
    <col min="8959" max="8959" width="48.85546875" style="1" customWidth="1"/>
    <col min="8960" max="8960" width="12.85546875" style="1" customWidth="1"/>
    <col min="8961" max="8961" width="23.5703125" style="1" customWidth="1"/>
    <col min="8962" max="8962" width="0" style="1" hidden="1" customWidth="1"/>
    <col min="8963" max="8963" width="14.85546875" style="1" customWidth="1"/>
    <col min="8964" max="8964" width="18.42578125" style="1" customWidth="1"/>
    <col min="8965" max="8965" width="19.5703125" style="1" customWidth="1"/>
    <col min="8966" max="8966" width="0" style="1" hidden="1" customWidth="1"/>
    <col min="8967" max="8967" width="17.28515625" style="1" customWidth="1"/>
    <col min="8968" max="8968" width="15" style="1" customWidth="1"/>
    <col min="8969" max="8969" width="0" style="1" hidden="1" customWidth="1"/>
    <col min="8970" max="8970" width="15" style="1" customWidth="1"/>
    <col min="8971" max="8971" width="18.28515625" style="1" customWidth="1"/>
    <col min="8972" max="8972" width="16.42578125" style="1" customWidth="1"/>
    <col min="8973" max="8984" width="0" style="1" hidden="1" customWidth="1"/>
    <col min="8985" max="8985" width="20.42578125" style="1" customWidth="1"/>
    <col min="8986" max="8986" width="28.42578125" style="1" customWidth="1"/>
    <col min="8987" max="8987" width="20" style="1" customWidth="1"/>
    <col min="8988" max="8988" width="14.7109375" style="1" customWidth="1"/>
    <col min="8989" max="9214" width="9.140625" style="1"/>
    <col min="9215" max="9215" width="48.85546875" style="1" customWidth="1"/>
    <col min="9216" max="9216" width="12.85546875" style="1" customWidth="1"/>
    <col min="9217" max="9217" width="23.5703125" style="1" customWidth="1"/>
    <col min="9218" max="9218" width="0" style="1" hidden="1" customWidth="1"/>
    <col min="9219" max="9219" width="14.85546875" style="1" customWidth="1"/>
    <col min="9220" max="9220" width="18.42578125" style="1" customWidth="1"/>
    <col min="9221" max="9221" width="19.5703125" style="1" customWidth="1"/>
    <col min="9222" max="9222" width="0" style="1" hidden="1" customWidth="1"/>
    <col min="9223" max="9223" width="17.28515625" style="1" customWidth="1"/>
    <col min="9224" max="9224" width="15" style="1" customWidth="1"/>
    <col min="9225" max="9225" width="0" style="1" hidden="1" customWidth="1"/>
    <col min="9226" max="9226" width="15" style="1" customWidth="1"/>
    <col min="9227" max="9227" width="18.28515625" style="1" customWidth="1"/>
    <col min="9228" max="9228" width="16.42578125" style="1" customWidth="1"/>
    <col min="9229" max="9240" width="0" style="1" hidden="1" customWidth="1"/>
    <col min="9241" max="9241" width="20.42578125" style="1" customWidth="1"/>
    <col min="9242" max="9242" width="28.42578125" style="1" customWidth="1"/>
    <col min="9243" max="9243" width="20" style="1" customWidth="1"/>
    <col min="9244" max="9244" width="14.7109375" style="1" customWidth="1"/>
    <col min="9245" max="9470" width="9.140625" style="1"/>
    <col min="9471" max="9471" width="48.85546875" style="1" customWidth="1"/>
    <col min="9472" max="9472" width="12.85546875" style="1" customWidth="1"/>
    <col min="9473" max="9473" width="23.5703125" style="1" customWidth="1"/>
    <col min="9474" max="9474" width="0" style="1" hidden="1" customWidth="1"/>
    <col min="9475" max="9475" width="14.85546875" style="1" customWidth="1"/>
    <col min="9476" max="9476" width="18.42578125" style="1" customWidth="1"/>
    <col min="9477" max="9477" width="19.5703125" style="1" customWidth="1"/>
    <col min="9478" max="9478" width="0" style="1" hidden="1" customWidth="1"/>
    <col min="9479" max="9479" width="17.28515625" style="1" customWidth="1"/>
    <col min="9480" max="9480" width="15" style="1" customWidth="1"/>
    <col min="9481" max="9481" width="0" style="1" hidden="1" customWidth="1"/>
    <col min="9482" max="9482" width="15" style="1" customWidth="1"/>
    <col min="9483" max="9483" width="18.28515625" style="1" customWidth="1"/>
    <col min="9484" max="9484" width="16.42578125" style="1" customWidth="1"/>
    <col min="9485" max="9496" width="0" style="1" hidden="1" customWidth="1"/>
    <col min="9497" max="9497" width="20.42578125" style="1" customWidth="1"/>
    <col min="9498" max="9498" width="28.42578125" style="1" customWidth="1"/>
    <col min="9499" max="9499" width="20" style="1" customWidth="1"/>
    <col min="9500" max="9500" width="14.7109375" style="1" customWidth="1"/>
    <col min="9501" max="9726" width="9.140625" style="1"/>
    <col min="9727" max="9727" width="48.85546875" style="1" customWidth="1"/>
    <col min="9728" max="9728" width="12.85546875" style="1" customWidth="1"/>
    <col min="9729" max="9729" width="23.5703125" style="1" customWidth="1"/>
    <col min="9730" max="9730" width="0" style="1" hidden="1" customWidth="1"/>
    <col min="9731" max="9731" width="14.85546875" style="1" customWidth="1"/>
    <col min="9732" max="9732" width="18.42578125" style="1" customWidth="1"/>
    <col min="9733" max="9733" width="19.5703125" style="1" customWidth="1"/>
    <col min="9734" max="9734" width="0" style="1" hidden="1" customWidth="1"/>
    <col min="9735" max="9735" width="17.28515625" style="1" customWidth="1"/>
    <col min="9736" max="9736" width="15" style="1" customWidth="1"/>
    <col min="9737" max="9737" width="0" style="1" hidden="1" customWidth="1"/>
    <col min="9738" max="9738" width="15" style="1" customWidth="1"/>
    <col min="9739" max="9739" width="18.28515625" style="1" customWidth="1"/>
    <col min="9740" max="9740" width="16.42578125" style="1" customWidth="1"/>
    <col min="9741" max="9752" width="0" style="1" hidden="1" customWidth="1"/>
    <col min="9753" max="9753" width="20.42578125" style="1" customWidth="1"/>
    <col min="9754" max="9754" width="28.42578125" style="1" customWidth="1"/>
    <col min="9755" max="9755" width="20" style="1" customWidth="1"/>
    <col min="9756" max="9756" width="14.7109375" style="1" customWidth="1"/>
    <col min="9757" max="9982" width="9.140625" style="1"/>
    <col min="9983" max="9983" width="48.85546875" style="1" customWidth="1"/>
    <col min="9984" max="9984" width="12.85546875" style="1" customWidth="1"/>
    <col min="9985" max="9985" width="23.5703125" style="1" customWidth="1"/>
    <col min="9986" max="9986" width="0" style="1" hidden="1" customWidth="1"/>
    <col min="9987" max="9987" width="14.85546875" style="1" customWidth="1"/>
    <col min="9988" max="9988" width="18.42578125" style="1" customWidth="1"/>
    <col min="9989" max="9989" width="19.5703125" style="1" customWidth="1"/>
    <col min="9990" max="9990" width="0" style="1" hidden="1" customWidth="1"/>
    <col min="9991" max="9991" width="17.28515625" style="1" customWidth="1"/>
    <col min="9992" max="9992" width="15" style="1" customWidth="1"/>
    <col min="9993" max="9993" width="0" style="1" hidden="1" customWidth="1"/>
    <col min="9994" max="9994" width="15" style="1" customWidth="1"/>
    <col min="9995" max="9995" width="18.28515625" style="1" customWidth="1"/>
    <col min="9996" max="9996" width="16.42578125" style="1" customWidth="1"/>
    <col min="9997" max="10008" width="0" style="1" hidden="1" customWidth="1"/>
    <col min="10009" max="10009" width="20.42578125" style="1" customWidth="1"/>
    <col min="10010" max="10010" width="28.42578125" style="1" customWidth="1"/>
    <col min="10011" max="10011" width="20" style="1" customWidth="1"/>
    <col min="10012" max="10012" width="14.7109375" style="1" customWidth="1"/>
    <col min="10013" max="10238" width="9.140625" style="1"/>
    <col min="10239" max="10239" width="48.85546875" style="1" customWidth="1"/>
    <col min="10240" max="10240" width="12.85546875" style="1" customWidth="1"/>
    <col min="10241" max="10241" width="23.5703125" style="1" customWidth="1"/>
    <col min="10242" max="10242" width="0" style="1" hidden="1" customWidth="1"/>
    <col min="10243" max="10243" width="14.85546875" style="1" customWidth="1"/>
    <col min="10244" max="10244" width="18.42578125" style="1" customWidth="1"/>
    <col min="10245" max="10245" width="19.5703125" style="1" customWidth="1"/>
    <col min="10246" max="10246" width="0" style="1" hidden="1" customWidth="1"/>
    <col min="10247" max="10247" width="17.28515625" style="1" customWidth="1"/>
    <col min="10248" max="10248" width="15" style="1" customWidth="1"/>
    <col min="10249" max="10249" width="0" style="1" hidden="1" customWidth="1"/>
    <col min="10250" max="10250" width="15" style="1" customWidth="1"/>
    <col min="10251" max="10251" width="18.28515625" style="1" customWidth="1"/>
    <col min="10252" max="10252" width="16.42578125" style="1" customWidth="1"/>
    <col min="10253" max="10264" width="0" style="1" hidden="1" customWidth="1"/>
    <col min="10265" max="10265" width="20.42578125" style="1" customWidth="1"/>
    <col min="10266" max="10266" width="28.42578125" style="1" customWidth="1"/>
    <col min="10267" max="10267" width="20" style="1" customWidth="1"/>
    <col min="10268" max="10268" width="14.7109375" style="1" customWidth="1"/>
    <col min="10269" max="10494" width="9.140625" style="1"/>
    <col min="10495" max="10495" width="48.85546875" style="1" customWidth="1"/>
    <col min="10496" max="10496" width="12.85546875" style="1" customWidth="1"/>
    <col min="10497" max="10497" width="23.5703125" style="1" customWidth="1"/>
    <col min="10498" max="10498" width="0" style="1" hidden="1" customWidth="1"/>
    <col min="10499" max="10499" width="14.85546875" style="1" customWidth="1"/>
    <col min="10500" max="10500" width="18.42578125" style="1" customWidth="1"/>
    <col min="10501" max="10501" width="19.5703125" style="1" customWidth="1"/>
    <col min="10502" max="10502" width="0" style="1" hidden="1" customWidth="1"/>
    <col min="10503" max="10503" width="17.28515625" style="1" customWidth="1"/>
    <col min="10504" max="10504" width="15" style="1" customWidth="1"/>
    <col min="10505" max="10505" width="0" style="1" hidden="1" customWidth="1"/>
    <col min="10506" max="10506" width="15" style="1" customWidth="1"/>
    <col min="10507" max="10507" width="18.28515625" style="1" customWidth="1"/>
    <col min="10508" max="10508" width="16.42578125" style="1" customWidth="1"/>
    <col min="10509" max="10520" width="0" style="1" hidden="1" customWidth="1"/>
    <col min="10521" max="10521" width="20.42578125" style="1" customWidth="1"/>
    <col min="10522" max="10522" width="28.42578125" style="1" customWidth="1"/>
    <col min="10523" max="10523" width="20" style="1" customWidth="1"/>
    <col min="10524" max="10524" width="14.7109375" style="1" customWidth="1"/>
    <col min="10525" max="10750" width="9.140625" style="1"/>
    <col min="10751" max="10751" width="48.85546875" style="1" customWidth="1"/>
    <col min="10752" max="10752" width="12.85546875" style="1" customWidth="1"/>
    <col min="10753" max="10753" width="23.5703125" style="1" customWidth="1"/>
    <col min="10754" max="10754" width="0" style="1" hidden="1" customWidth="1"/>
    <col min="10755" max="10755" width="14.85546875" style="1" customWidth="1"/>
    <col min="10756" max="10756" width="18.42578125" style="1" customWidth="1"/>
    <col min="10757" max="10757" width="19.5703125" style="1" customWidth="1"/>
    <col min="10758" max="10758" width="0" style="1" hidden="1" customWidth="1"/>
    <col min="10759" max="10759" width="17.28515625" style="1" customWidth="1"/>
    <col min="10760" max="10760" width="15" style="1" customWidth="1"/>
    <col min="10761" max="10761" width="0" style="1" hidden="1" customWidth="1"/>
    <col min="10762" max="10762" width="15" style="1" customWidth="1"/>
    <col min="10763" max="10763" width="18.28515625" style="1" customWidth="1"/>
    <col min="10764" max="10764" width="16.42578125" style="1" customWidth="1"/>
    <col min="10765" max="10776" width="0" style="1" hidden="1" customWidth="1"/>
    <col min="10777" max="10777" width="20.42578125" style="1" customWidth="1"/>
    <col min="10778" max="10778" width="28.42578125" style="1" customWidth="1"/>
    <col min="10779" max="10779" width="20" style="1" customWidth="1"/>
    <col min="10780" max="10780" width="14.7109375" style="1" customWidth="1"/>
    <col min="10781" max="11006" width="9.140625" style="1"/>
    <col min="11007" max="11007" width="48.85546875" style="1" customWidth="1"/>
    <col min="11008" max="11008" width="12.85546875" style="1" customWidth="1"/>
    <col min="11009" max="11009" width="23.5703125" style="1" customWidth="1"/>
    <col min="11010" max="11010" width="0" style="1" hidden="1" customWidth="1"/>
    <col min="11011" max="11011" width="14.85546875" style="1" customWidth="1"/>
    <col min="11012" max="11012" width="18.42578125" style="1" customWidth="1"/>
    <col min="11013" max="11013" width="19.5703125" style="1" customWidth="1"/>
    <col min="11014" max="11014" width="0" style="1" hidden="1" customWidth="1"/>
    <col min="11015" max="11015" width="17.28515625" style="1" customWidth="1"/>
    <col min="11016" max="11016" width="15" style="1" customWidth="1"/>
    <col min="11017" max="11017" width="0" style="1" hidden="1" customWidth="1"/>
    <col min="11018" max="11018" width="15" style="1" customWidth="1"/>
    <col min="11019" max="11019" width="18.28515625" style="1" customWidth="1"/>
    <col min="11020" max="11020" width="16.42578125" style="1" customWidth="1"/>
    <col min="11021" max="11032" width="0" style="1" hidden="1" customWidth="1"/>
    <col min="11033" max="11033" width="20.42578125" style="1" customWidth="1"/>
    <col min="11034" max="11034" width="28.42578125" style="1" customWidth="1"/>
    <col min="11035" max="11035" width="20" style="1" customWidth="1"/>
    <col min="11036" max="11036" width="14.7109375" style="1" customWidth="1"/>
    <col min="11037" max="11262" width="9.140625" style="1"/>
    <col min="11263" max="11263" width="48.85546875" style="1" customWidth="1"/>
    <col min="11264" max="11264" width="12.85546875" style="1" customWidth="1"/>
    <col min="11265" max="11265" width="23.5703125" style="1" customWidth="1"/>
    <col min="11266" max="11266" width="0" style="1" hidden="1" customWidth="1"/>
    <col min="11267" max="11267" width="14.85546875" style="1" customWidth="1"/>
    <col min="11268" max="11268" width="18.42578125" style="1" customWidth="1"/>
    <col min="11269" max="11269" width="19.5703125" style="1" customWidth="1"/>
    <col min="11270" max="11270" width="0" style="1" hidden="1" customWidth="1"/>
    <col min="11271" max="11271" width="17.28515625" style="1" customWidth="1"/>
    <col min="11272" max="11272" width="15" style="1" customWidth="1"/>
    <col min="11273" max="11273" width="0" style="1" hidden="1" customWidth="1"/>
    <col min="11274" max="11274" width="15" style="1" customWidth="1"/>
    <col min="11275" max="11275" width="18.28515625" style="1" customWidth="1"/>
    <col min="11276" max="11276" width="16.42578125" style="1" customWidth="1"/>
    <col min="11277" max="11288" width="0" style="1" hidden="1" customWidth="1"/>
    <col min="11289" max="11289" width="20.42578125" style="1" customWidth="1"/>
    <col min="11290" max="11290" width="28.42578125" style="1" customWidth="1"/>
    <col min="11291" max="11291" width="20" style="1" customWidth="1"/>
    <col min="11292" max="11292" width="14.7109375" style="1" customWidth="1"/>
    <col min="11293" max="11518" width="9.140625" style="1"/>
    <col min="11519" max="11519" width="48.85546875" style="1" customWidth="1"/>
    <col min="11520" max="11520" width="12.85546875" style="1" customWidth="1"/>
    <col min="11521" max="11521" width="23.5703125" style="1" customWidth="1"/>
    <col min="11522" max="11522" width="0" style="1" hidden="1" customWidth="1"/>
    <col min="11523" max="11523" width="14.85546875" style="1" customWidth="1"/>
    <col min="11524" max="11524" width="18.42578125" style="1" customWidth="1"/>
    <col min="11525" max="11525" width="19.5703125" style="1" customWidth="1"/>
    <col min="11526" max="11526" width="0" style="1" hidden="1" customWidth="1"/>
    <col min="11527" max="11527" width="17.28515625" style="1" customWidth="1"/>
    <col min="11528" max="11528" width="15" style="1" customWidth="1"/>
    <col min="11529" max="11529" width="0" style="1" hidden="1" customWidth="1"/>
    <col min="11530" max="11530" width="15" style="1" customWidth="1"/>
    <col min="11531" max="11531" width="18.28515625" style="1" customWidth="1"/>
    <col min="11532" max="11532" width="16.42578125" style="1" customWidth="1"/>
    <col min="11533" max="11544" width="0" style="1" hidden="1" customWidth="1"/>
    <col min="11545" max="11545" width="20.42578125" style="1" customWidth="1"/>
    <col min="11546" max="11546" width="28.42578125" style="1" customWidth="1"/>
    <col min="11547" max="11547" width="20" style="1" customWidth="1"/>
    <col min="11548" max="11548" width="14.7109375" style="1" customWidth="1"/>
    <col min="11549" max="11774" width="9.140625" style="1"/>
    <col min="11775" max="11775" width="48.85546875" style="1" customWidth="1"/>
    <col min="11776" max="11776" width="12.85546875" style="1" customWidth="1"/>
    <col min="11777" max="11777" width="23.5703125" style="1" customWidth="1"/>
    <col min="11778" max="11778" width="0" style="1" hidden="1" customWidth="1"/>
    <col min="11779" max="11779" width="14.85546875" style="1" customWidth="1"/>
    <col min="11780" max="11780" width="18.42578125" style="1" customWidth="1"/>
    <col min="11781" max="11781" width="19.5703125" style="1" customWidth="1"/>
    <col min="11782" max="11782" width="0" style="1" hidden="1" customWidth="1"/>
    <col min="11783" max="11783" width="17.28515625" style="1" customWidth="1"/>
    <col min="11784" max="11784" width="15" style="1" customWidth="1"/>
    <col min="11785" max="11785" width="0" style="1" hidden="1" customWidth="1"/>
    <col min="11786" max="11786" width="15" style="1" customWidth="1"/>
    <col min="11787" max="11787" width="18.28515625" style="1" customWidth="1"/>
    <col min="11788" max="11788" width="16.42578125" style="1" customWidth="1"/>
    <col min="11789" max="11800" width="0" style="1" hidden="1" customWidth="1"/>
    <col min="11801" max="11801" width="20.42578125" style="1" customWidth="1"/>
    <col min="11802" max="11802" width="28.42578125" style="1" customWidth="1"/>
    <col min="11803" max="11803" width="20" style="1" customWidth="1"/>
    <col min="11804" max="11804" width="14.7109375" style="1" customWidth="1"/>
    <col min="11805" max="12030" width="9.140625" style="1"/>
    <col min="12031" max="12031" width="48.85546875" style="1" customWidth="1"/>
    <col min="12032" max="12032" width="12.85546875" style="1" customWidth="1"/>
    <col min="12033" max="12033" width="23.5703125" style="1" customWidth="1"/>
    <col min="12034" max="12034" width="0" style="1" hidden="1" customWidth="1"/>
    <col min="12035" max="12035" width="14.85546875" style="1" customWidth="1"/>
    <col min="12036" max="12036" width="18.42578125" style="1" customWidth="1"/>
    <col min="12037" max="12037" width="19.5703125" style="1" customWidth="1"/>
    <col min="12038" max="12038" width="0" style="1" hidden="1" customWidth="1"/>
    <col min="12039" max="12039" width="17.28515625" style="1" customWidth="1"/>
    <col min="12040" max="12040" width="15" style="1" customWidth="1"/>
    <col min="12041" max="12041" width="0" style="1" hidden="1" customWidth="1"/>
    <col min="12042" max="12042" width="15" style="1" customWidth="1"/>
    <col min="12043" max="12043" width="18.28515625" style="1" customWidth="1"/>
    <col min="12044" max="12044" width="16.42578125" style="1" customWidth="1"/>
    <col min="12045" max="12056" width="0" style="1" hidden="1" customWidth="1"/>
    <col min="12057" max="12057" width="20.42578125" style="1" customWidth="1"/>
    <col min="12058" max="12058" width="28.42578125" style="1" customWidth="1"/>
    <col min="12059" max="12059" width="20" style="1" customWidth="1"/>
    <col min="12060" max="12060" width="14.7109375" style="1" customWidth="1"/>
    <col min="12061" max="12286" width="9.140625" style="1"/>
    <col min="12287" max="12287" width="48.85546875" style="1" customWidth="1"/>
    <col min="12288" max="12288" width="12.85546875" style="1" customWidth="1"/>
    <col min="12289" max="12289" width="23.5703125" style="1" customWidth="1"/>
    <col min="12290" max="12290" width="0" style="1" hidden="1" customWidth="1"/>
    <col min="12291" max="12291" width="14.85546875" style="1" customWidth="1"/>
    <col min="12292" max="12292" width="18.42578125" style="1" customWidth="1"/>
    <col min="12293" max="12293" width="19.5703125" style="1" customWidth="1"/>
    <col min="12294" max="12294" width="0" style="1" hidden="1" customWidth="1"/>
    <col min="12295" max="12295" width="17.28515625" style="1" customWidth="1"/>
    <col min="12296" max="12296" width="15" style="1" customWidth="1"/>
    <col min="12297" max="12297" width="0" style="1" hidden="1" customWidth="1"/>
    <col min="12298" max="12298" width="15" style="1" customWidth="1"/>
    <col min="12299" max="12299" width="18.28515625" style="1" customWidth="1"/>
    <col min="12300" max="12300" width="16.42578125" style="1" customWidth="1"/>
    <col min="12301" max="12312" width="0" style="1" hidden="1" customWidth="1"/>
    <col min="12313" max="12313" width="20.42578125" style="1" customWidth="1"/>
    <col min="12314" max="12314" width="28.42578125" style="1" customWidth="1"/>
    <col min="12315" max="12315" width="20" style="1" customWidth="1"/>
    <col min="12316" max="12316" width="14.7109375" style="1" customWidth="1"/>
    <col min="12317" max="12542" width="9.140625" style="1"/>
    <col min="12543" max="12543" width="48.85546875" style="1" customWidth="1"/>
    <col min="12544" max="12544" width="12.85546875" style="1" customWidth="1"/>
    <col min="12545" max="12545" width="23.5703125" style="1" customWidth="1"/>
    <col min="12546" max="12546" width="0" style="1" hidden="1" customWidth="1"/>
    <col min="12547" max="12547" width="14.85546875" style="1" customWidth="1"/>
    <col min="12548" max="12548" width="18.42578125" style="1" customWidth="1"/>
    <col min="12549" max="12549" width="19.5703125" style="1" customWidth="1"/>
    <col min="12550" max="12550" width="0" style="1" hidden="1" customWidth="1"/>
    <col min="12551" max="12551" width="17.28515625" style="1" customWidth="1"/>
    <col min="12552" max="12552" width="15" style="1" customWidth="1"/>
    <col min="12553" max="12553" width="0" style="1" hidden="1" customWidth="1"/>
    <col min="12554" max="12554" width="15" style="1" customWidth="1"/>
    <col min="12555" max="12555" width="18.28515625" style="1" customWidth="1"/>
    <col min="12556" max="12556" width="16.42578125" style="1" customWidth="1"/>
    <col min="12557" max="12568" width="0" style="1" hidden="1" customWidth="1"/>
    <col min="12569" max="12569" width="20.42578125" style="1" customWidth="1"/>
    <col min="12570" max="12570" width="28.42578125" style="1" customWidth="1"/>
    <col min="12571" max="12571" width="20" style="1" customWidth="1"/>
    <col min="12572" max="12572" width="14.7109375" style="1" customWidth="1"/>
    <col min="12573" max="12798" width="9.140625" style="1"/>
    <col min="12799" max="12799" width="48.85546875" style="1" customWidth="1"/>
    <col min="12800" max="12800" width="12.85546875" style="1" customWidth="1"/>
    <col min="12801" max="12801" width="23.5703125" style="1" customWidth="1"/>
    <col min="12802" max="12802" width="0" style="1" hidden="1" customWidth="1"/>
    <col min="12803" max="12803" width="14.85546875" style="1" customWidth="1"/>
    <col min="12804" max="12804" width="18.42578125" style="1" customWidth="1"/>
    <col min="12805" max="12805" width="19.5703125" style="1" customWidth="1"/>
    <col min="12806" max="12806" width="0" style="1" hidden="1" customWidth="1"/>
    <col min="12807" max="12807" width="17.28515625" style="1" customWidth="1"/>
    <col min="12808" max="12808" width="15" style="1" customWidth="1"/>
    <col min="12809" max="12809" width="0" style="1" hidden="1" customWidth="1"/>
    <col min="12810" max="12810" width="15" style="1" customWidth="1"/>
    <col min="12811" max="12811" width="18.28515625" style="1" customWidth="1"/>
    <col min="12812" max="12812" width="16.42578125" style="1" customWidth="1"/>
    <col min="12813" max="12824" width="0" style="1" hidden="1" customWidth="1"/>
    <col min="12825" max="12825" width="20.42578125" style="1" customWidth="1"/>
    <col min="12826" max="12826" width="28.42578125" style="1" customWidth="1"/>
    <col min="12827" max="12827" width="20" style="1" customWidth="1"/>
    <col min="12828" max="12828" width="14.7109375" style="1" customWidth="1"/>
    <col min="12829" max="13054" width="9.140625" style="1"/>
    <col min="13055" max="13055" width="48.85546875" style="1" customWidth="1"/>
    <col min="13056" max="13056" width="12.85546875" style="1" customWidth="1"/>
    <col min="13057" max="13057" width="23.5703125" style="1" customWidth="1"/>
    <col min="13058" max="13058" width="0" style="1" hidden="1" customWidth="1"/>
    <col min="13059" max="13059" width="14.85546875" style="1" customWidth="1"/>
    <col min="13060" max="13060" width="18.42578125" style="1" customWidth="1"/>
    <col min="13061" max="13061" width="19.5703125" style="1" customWidth="1"/>
    <col min="13062" max="13062" width="0" style="1" hidden="1" customWidth="1"/>
    <col min="13063" max="13063" width="17.28515625" style="1" customWidth="1"/>
    <col min="13064" max="13064" width="15" style="1" customWidth="1"/>
    <col min="13065" max="13065" width="0" style="1" hidden="1" customWidth="1"/>
    <col min="13066" max="13066" width="15" style="1" customWidth="1"/>
    <col min="13067" max="13067" width="18.28515625" style="1" customWidth="1"/>
    <col min="13068" max="13068" width="16.42578125" style="1" customWidth="1"/>
    <col min="13069" max="13080" width="0" style="1" hidden="1" customWidth="1"/>
    <col min="13081" max="13081" width="20.42578125" style="1" customWidth="1"/>
    <col min="13082" max="13082" width="28.42578125" style="1" customWidth="1"/>
    <col min="13083" max="13083" width="20" style="1" customWidth="1"/>
    <col min="13084" max="13084" width="14.7109375" style="1" customWidth="1"/>
    <col min="13085" max="13310" width="9.140625" style="1"/>
    <col min="13311" max="13311" width="48.85546875" style="1" customWidth="1"/>
    <col min="13312" max="13312" width="12.85546875" style="1" customWidth="1"/>
    <col min="13313" max="13313" width="23.5703125" style="1" customWidth="1"/>
    <col min="13314" max="13314" width="0" style="1" hidden="1" customWidth="1"/>
    <col min="13315" max="13315" width="14.85546875" style="1" customWidth="1"/>
    <col min="13316" max="13316" width="18.42578125" style="1" customWidth="1"/>
    <col min="13317" max="13317" width="19.5703125" style="1" customWidth="1"/>
    <col min="13318" max="13318" width="0" style="1" hidden="1" customWidth="1"/>
    <col min="13319" max="13319" width="17.28515625" style="1" customWidth="1"/>
    <col min="13320" max="13320" width="15" style="1" customWidth="1"/>
    <col min="13321" max="13321" width="0" style="1" hidden="1" customWidth="1"/>
    <col min="13322" max="13322" width="15" style="1" customWidth="1"/>
    <col min="13323" max="13323" width="18.28515625" style="1" customWidth="1"/>
    <col min="13324" max="13324" width="16.42578125" style="1" customWidth="1"/>
    <col min="13325" max="13336" width="0" style="1" hidden="1" customWidth="1"/>
    <col min="13337" max="13337" width="20.42578125" style="1" customWidth="1"/>
    <col min="13338" max="13338" width="28.42578125" style="1" customWidth="1"/>
    <col min="13339" max="13339" width="20" style="1" customWidth="1"/>
    <col min="13340" max="13340" width="14.7109375" style="1" customWidth="1"/>
    <col min="13341" max="13566" width="9.140625" style="1"/>
    <col min="13567" max="13567" width="48.85546875" style="1" customWidth="1"/>
    <col min="13568" max="13568" width="12.85546875" style="1" customWidth="1"/>
    <col min="13569" max="13569" width="23.5703125" style="1" customWidth="1"/>
    <col min="13570" max="13570" width="0" style="1" hidden="1" customWidth="1"/>
    <col min="13571" max="13571" width="14.85546875" style="1" customWidth="1"/>
    <col min="13572" max="13572" width="18.42578125" style="1" customWidth="1"/>
    <col min="13573" max="13573" width="19.5703125" style="1" customWidth="1"/>
    <col min="13574" max="13574" width="0" style="1" hidden="1" customWidth="1"/>
    <col min="13575" max="13575" width="17.28515625" style="1" customWidth="1"/>
    <col min="13576" max="13576" width="15" style="1" customWidth="1"/>
    <col min="13577" max="13577" width="0" style="1" hidden="1" customWidth="1"/>
    <col min="13578" max="13578" width="15" style="1" customWidth="1"/>
    <col min="13579" max="13579" width="18.28515625" style="1" customWidth="1"/>
    <col min="13580" max="13580" width="16.42578125" style="1" customWidth="1"/>
    <col min="13581" max="13592" width="0" style="1" hidden="1" customWidth="1"/>
    <col min="13593" max="13593" width="20.42578125" style="1" customWidth="1"/>
    <col min="13594" max="13594" width="28.42578125" style="1" customWidth="1"/>
    <col min="13595" max="13595" width="20" style="1" customWidth="1"/>
    <col min="13596" max="13596" width="14.7109375" style="1" customWidth="1"/>
    <col min="13597" max="13822" width="9.140625" style="1"/>
    <col min="13823" max="13823" width="48.85546875" style="1" customWidth="1"/>
    <col min="13824" max="13824" width="12.85546875" style="1" customWidth="1"/>
    <col min="13825" max="13825" width="23.5703125" style="1" customWidth="1"/>
    <col min="13826" max="13826" width="0" style="1" hidden="1" customWidth="1"/>
    <col min="13827" max="13827" width="14.85546875" style="1" customWidth="1"/>
    <col min="13828" max="13828" width="18.42578125" style="1" customWidth="1"/>
    <col min="13829" max="13829" width="19.5703125" style="1" customWidth="1"/>
    <col min="13830" max="13830" width="0" style="1" hidden="1" customWidth="1"/>
    <col min="13831" max="13831" width="17.28515625" style="1" customWidth="1"/>
    <col min="13832" max="13832" width="15" style="1" customWidth="1"/>
    <col min="13833" max="13833" width="0" style="1" hidden="1" customWidth="1"/>
    <col min="13834" max="13834" width="15" style="1" customWidth="1"/>
    <col min="13835" max="13835" width="18.28515625" style="1" customWidth="1"/>
    <col min="13836" max="13836" width="16.42578125" style="1" customWidth="1"/>
    <col min="13837" max="13848" width="0" style="1" hidden="1" customWidth="1"/>
    <col min="13849" max="13849" width="20.42578125" style="1" customWidth="1"/>
    <col min="13850" max="13850" width="28.42578125" style="1" customWidth="1"/>
    <col min="13851" max="13851" width="20" style="1" customWidth="1"/>
    <col min="13852" max="13852" width="14.7109375" style="1" customWidth="1"/>
    <col min="13853" max="14078" width="9.140625" style="1"/>
    <col min="14079" max="14079" width="48.85546875" style="1" customWidth="1"/>
    <col min="14080" max="14080" width="12.85546875" style="1" customWidth="1"/>
    <col min="14081" max="14081" width="23.5703125" style="1" customWidth="1"/>
    <col min="14082" max="14082" width="0" style="1" hidden="1" customWidth="1"/>
    <col min="14083" max="14083" width="14.85546875" style="1" customWidth="1"/>
    <col min="14084" max="14084" width="18.42578125" style="1" customWidth="1"/>
    <col min="14085" max="14085" width="19.5703125" style="1" customWidth="1"/>
    <col min="14086" max="14086" width="0" style="1" hidden="1" customWidth="1"/>
    <col min="14087" max="14087" width="17.28515625" style="1" customWidth="1"/>
    <col min="14088" max="14088" width="15" style="1" customWidth="1"/>
    <col min="14089" max="14089" width="0" style="1" hidden="1" customWidth="1"/>
    <col min="14090" max="14090" width="15" style="1" customWidth="1"/>
    <col min="14091" max="14091" width="18.28515625" style="1" customWidth="1"/>
    <col min="14092" max="14092" width="16.42578125" style="1" customWidth="1"/>
    <col min="14093" max="14104" width="0" style="1" hidden="1" customWidth="1"/>
    <col min="14105" max="14105" width="20.42578125" style="1" customWidth="1"/>
    <col min="14106" max="14106" width="28.42578125" style="1" customWidth="1"/>
    <col min="14107" max="14107" width="20" style="1" customWidth="1"/>
    <col min="14108" max="14108" width="14.7109375" style="1" customWidth="1"/>
    <col min="14109" max="14334" width="9.140625" style="1"/>
    <col min="14335" max="14335" width="48.85546875" style="1" customWidth="1"/>
    <col min="14336" max="14336" width="12.85546875" style="1" customWidth="1"/>
    <col min="14337" max="14337" width="23.5703125" style="1" customWidth="1"/>
    <col min="14338" max="14338" width="0" style="1" hidden="1" customWidth="1"/>
    <col min="14339" max="14339" width="14.85546875" style="1" customWidth="1"/>
    <col min="14340" max="14340" width="18.42578125" style="1" customWidth="1"/>
    <col min="14341" max="14341" width="19.5703125" style="1" customWidth="1"/>
    <col min="14342" max="14342" width="0" style="1" hidden="1" customWidth="1"/>
    <col min="14343" max="14343" width="17.28515625" style="1" customWidth="1"/>
    <col min="14344" max="14344" width="15" style="1" customWidth="1"/>
    <col min="14345" max="14345" width="0" style="1" hidden="1" customWidth="1"/>
    <col min="14346" max="14346" width="15" style="1" customWidth="1"/>
    <col min="14347" max="14347" width="18.28515625" style="1" customWidth="1"/>
    <col min="14348" max="14348" width="16.42578125" style="1" customWidth="1"/>
    <col min="14349" max="14360" width="0" style="1" hidden="1" customWidth="1"/>
    <col min="14361" max="14361" width="20.42578125" style="1" customWidth="1"/>
    <col min="14362" max="14362" width="28.42578125" style="1" customWidth="1"/>
    <col min="14363" max="14363" width="20" style="1" customWidth="1"/>
    <col min="14364" max="14364" width="14.7109375" style="1" customWidth="1"/>
    <col min="14365" max="14590" width="9.140625" style="1"/>
    <col min="14591" max="14591" width="48.85546875" style="1" customWidth="1"/>
    <col min="14592" max="14592" width="12.85546875" style="1" customWidth="1"/>
    <col min="14593" max="14593" width="23.5703125" style="1" customWidth="1"/>
    <col min="14594" max="14594" width="0" style="1" hidden="1" customWidth="1"/>
    <col min="14595" max="14595" width="14.85546875" style="1" customWidth="1"/>
    <col min="14596" max="14596" width="18.42578125" style="1" customWidth="1"/>
    <col min="14597" max="14597" width="19.5703125" style="1" customWidth="1"/>
    <col min="14598" max="14598" width="0" style="1" hidden="1" customWidth="1"/>
    <col min="14599" max="14599" width="17.28515625" style="1" customWidth="1"/>
    <col min="14600" max="14600" width="15" style="1" customWidth="1"/>
    <col min="14601" max="14601" width="0" style="1" hidden="1" customWidth="1"/>
    <col min="14602" max="14602" width="15" style="1" customWidth="1"/>
    <col min="14603" max="14603" width="18.28515625" style="1" customWidth="1"/>
    <col min="14604" max="14604" width="16.42578125" style="1" customWidth="1"/>
    <col min="14605" max="14616" width="0" style="1" hidden="1" customWidth="1"/>
    <col min="14617" max="14617" width="20.42578125" style="1" customWidth="1"/>
    <col min="14618" max="14618" width="28.42578125" style="1" customWidth="1"/>
    <col min="14619" max="14619" width="20" style="1" customWidth="1"/>
    <col min="14620" max="14620" width="14.7109375" style="1" customWidth="1"/>
    <col min="14621" max="14846" width="9.140625" style="1"/>
    <col min="14847" max="14847" width="48.85546875" style="1" customWidth="1"/>
    <col min="14848" max="14848" width="12.85546875" style="1" customWidth="1"/>
    <col min="14849" max="14849" width="23.5703125" style="1" customWidth="1"/>
    <col min="14850" max="14850" width="0" style="1" hidden="1" customWidth="1"/>
    <col min="14851" max="14851" width="14.85546875" style="1" customWidth="1"/>
    <col min="14852" max="14852" width="18.42578125" style="1" customWidth="1"/>
    <col min="14853" max="14853" width="19.5703125" style="1" customWidth="1"/>
    <col min="14854" max="14854" width="0" style="1" hidden="1" customWidth="1"/>
    <col min="14855" max="14855" width="17.28515625" style="1" customWidth="1"/>
    <col min="14856" max="14856" width="15" style="1" customWidth="1"/>
    <col min="14857" max="14857" width="0" style="1" hidden="1" customWidth="1"/>
    <col min="14858" max="14858" width="15" style="1" customWidth="1"/>
    <col min="14859" max="14859" width="18.28515625" style="1" customWidth="1"/>
    <col min="14860" max="14860" width="16.42578125" style="1" customWidth="1"/>
    <col min="14861" max="14872" width="0" style="1" hidden="1" customWidth="1"/>
    <col min="14873" max="14873" width="20.42578125" style="1" customWidth="1"/>
    <col min="14874" max="14874" width="28.42578125" style="1" customWidth="1"/>
    <col min="14875" max="14875" width="20" style="1" customWidth="1"/>
    <col min="14876" max="14876" width="14.7109375" style="1" customWidth="1"/>
    <col min="14877" max="15102" width="9.140625" style="1"/>
    <col min="15103" max="15103" width="48.85546875" style="1" customWidth="1"/>
    <col min="15104" max="15104" width="12.85546875" style="1" customWidth="1"/>
    <col min="15105" max="15105" width="23.5703125" style="1" customWidth="1"/>
    <col min="15106" max="15106" width="0" style="1" hidden="1" customWidth="1"/>
    <col min="15107" max="15107" width="14.85546875" style="1" customWidth="1"/>
    <col min="15108" max="15108" width="18.42578125" style="1" customWidth="1"/>
    <col min="15109" max="15109" width="19.5703125" style="1" customWidth="1"/>
    <col min="15110" max="15110" width="0" style="1" hidden="1" customWidth="1"/>
    <col min="15111" max="15111" width="17.28515625" style="1" customWidth="1"/>
    <col min="15112" max="15112" width="15" style="1" customWidth="1"/>
    <col min="15113" max="15113" width="0" style="1" hidden="1" customWidth="1"/>
    <col min="15114" max="15114" width="15" style="1" customWidth="1"/>
    <col min="15115" max="15115" width="18.28515625" style="1" customWidth="1"/>
    <col min="15116" max="15116" width="16.42578125" style="1" customWidth="1"/>
    <col min="15117" max="15128" width="0" style="1" hidden="1" customWidth="1"/>
    <col min="15129" max="15129" width="20.42578125" style="1" customWidth="1"/>
    <col min="15130" max="15130" width="28.42578125" style="1" customWidth="1"/>
    <col min="15131" max="15131" width="20" style="1" customWidth="1"/>
    <col min="15132" max="15132" width="14.7109375" style="1" customWidth="1"/>
    <col min="15133" max="15358" width="9.140625" style="1"/>
    <col min="15359" max="15359" width="48.85546875" style="1" customWidth="1"/>
    <col min="15360" max="15360" width="12.85546875" style="1" customWidth="1"/>
    <col min="15361" max="15361" width="23.5703125" style="1" customWidth="1"/>
    <col min="15362" max="15362" width="0" style="1" hidden="1" customWidth="1"/>
    <col min="15363" max="15363" width="14.85546875" style="1" customWidth="1"/>
    <col min="15364" max="15364" width="18.42578125" style="1" customWidth="1"/>
    <col min="15365" max="15365" width="19.5703125" style="1" customWidth="1"/>
    <col min="15366" max="15366" width="0" style="1" hidden="1" customWidth="1"/>
    <col min="15367" max="15367" width="17.28515625" style="1" customWidth="1"/>
    <col min="15368" max="15368" width="15" style="1" customWidth="1"/>
    <col min="15369" max="15369" width="0" style="1" hidden="1" customWidth="1"/>
    <col min="15370" max="15370" width="15" style="1" customWidth="1"/>
    <col min="15371" max="15371" width="18.28515625" style="1" customWidth="1"/>
    <col min="15372" max="15372" width="16.42578125" style="1" customWidth="1"/>
    <col min="15373" max="15384" width="0" style="1" hidden="1" customWidth="1"/>
    <col min="15385" max="15385" width="20.42578125" style="1" customWidth="1"/>
    <col min="15386" max="15386" width="28.42578125" style="1" customWidth="1"/>
    <col min="15387" max="15387" width="20" style="1" customWidth="1"/>
    <col min="15388" max="15388" width="14.7109375" style="1" customWidth="1"/>
    <col min="15389" max="15614" width="9.140625" style="1"/>
    <col min="15615" max="15615" width="48.85546875" style="1" customWidth="1"/>
    <col min="15616" max="15616" width="12.85546875" style="1" customWidth="1"/>
    <col min="15617" max="15617" width="23.5703125" style="1" customWidth="1"/>
    <col min="15618" max="15618" width="0" style="1" hidden="1" customWidth="1"/>
    <col min="15619" max="15619" width="14.85546875" style="1" customWidth="1"/>
    <col min="15620" max="15620" width="18.42578125" style="1" customWidth="1"/>
    <col min="15621" max="15621" width="19.5703125" style="1" customWidth="1"/>
    <col min="15622" max="15622" width="0" style="1" hidden="1" customWidth="1"/>
    <col min="15623" max="15623" width="17.28515625" style="1" customWidth="1"/>
    <col min="15624" max="15624" width="15" style="1" customWidth="1"/>
    <col min="15625" max="15625" width="0" style="1" hidden="1" customWidth="1"/>
    <col min="15626" max="15626" width="15" style="1" customWidth="1"/>
    <col min="15627" max="15627" width="18.28515625" style="1" customWidth="1"/>
    <col min="15628" max="15628" width="16.42578125" style="1" customWidth="1"/>
    <col min="15629" max="15640" width="0" style="1" hidden="1" customWidth="1"/>
    <col min="15641" max="15641" width="20.42578125" style="1" customWidth="1"/>
    <col min="15642" max="15642" width="28.42578125" style="1" customWidth="1"/>
    <col min="15643" max="15643" width="20" style="1" customWidth="1"/>
    <col min="15644" max="15644" width="14.7109375" style="1" customWidth="1"/>
    <col min="15645" max="15870" width="9.140625" style="1"/>
    <col min="15871" max="15871" width="48.85546875" style="1" customWidth="1"/>
    <col min="15872" max="15872" width="12.85546875" style="1" customWidth="1"/>
    <col min="15873" max="15873" width="23.5703125" style="1" customWidth="1"/>
    <col min="15874" max="15874" width="0" style="1" hidden="1" customWidth="1"/>
    <col min="15875" max="15875" width="14.85546875" style="1" customWidth="1"/>
    <col min="15876" max="15876" width="18.42578125" style="1" customWidth="1"/>
    <col min="15877" max="15877" width="19.5703125" style="1" customWidth="1"/>
    <col min="15878" max="15878" width="0" style="1" hidden="1" customWidth="1"/>
    <col min="15879" max="15879" width="17.28515625" style="1" customWidth="1"/>
    <col min="15880" max="15880" width="15" style="1" customWidth="1"/>
    <col min="15881" max="15881" width="0" style="1" hidden="1" customWidth="1"/>
    <col min="15882" max="15882" width="15" style="1" customWidth="1"/>
    <col min="15883" max="15883" width="18.28515625" style="1" customWidth="1"/>
    <col min="15884" max="15884" width="16.42578125" style="1" customWidth="1"/>
    <col min="15885" max="15896" width="0" style="1" hidden="1" customWidth="1"/>
    <col min="15897" max="15897" width="20.42578125" style="1" customWidth="1"/>
    <col min="15898" max="15898" width="28.42578125" style="1" customWidth="1"/>
    <col min="15899" max="15899" width="20" style="1" customWidth="1"/>
    <col min="15900" max="15900" width="14.7109375" style="1" customWidth="1"/>
    <col min="15901" max="16126" width="9.140625" style="1"/>
    <col min="16127" max="16127" width="48.85546875" style="1" customWidth="1"/>
    <col min="16128" max="16128" width="12.85546875" style="1" customWidth="1"/>
    <col min="16129" max="16129" width="23.5703125" style="1" customWidth="1"/>
    <col min="16130" max="16130" width="0" style="1" hidden="1" customWidth="1"/>
    <col min="16131" max="16131" width="14.85546875" style="1" customWidth="1"/>
    <col min="16132" max="16132" width="18.42578125" style="1" customWidth="1"/>
    <col min="16133" max="16133" width="19.5703125" style="1" customWidth="1"/>
    <col min="16134" max="16134" width="0" style="1" hidden="1" customWidth="1"/>
    <col min="16135" max="16135" width="17.28515625" style="1" customWidth="1"/>
    <col min="16136" max="16136" width="15" style="1" customWidth="1"/>
    <col min="16137" max="16137" width="0" style="1" hidden="1" customWidth="1"/>
    <col min="16138" max="16138" width="15" style="1" customWidth="1"/>
    <col min="16139" max="16139" width="18.28515625" style="1" customWidth="1"/>
    <col min="16140" max="16140" width="16.42578125" style="1" customWidth="1"/>
    <col min="16141" max="16152" width="0" style="1" hidden="1" customWidth="1"/>
    <col min="16153" max="16153" width="20.42578125" style="1" customWidth="1"/>
    <col min="16154" max="16154" width="28.42578125" style="1" customWidth="1"/>
    <col min="16155" max="16155" width="20" style="1" customWidth="1"/>
    <col min="16156" max="16156" width="14.7109375" style="1" customWidth="1"/>
    <col min="16157" max="16384" width="9.140625" style="1"/>
  </cols>
  <sheetData>
    <row r="1" spans="1:32" x14ac:dyDescent="0.25">
      <c r="A1" s="112" t="s">
        <v>503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ht="15.75" x14ac:dyDescent="0.25">
      <c r="A2" s="2" t="s">
        <v>0</v>
      </c>
      <c r="B2" s="3"/>
      <c r="C2" s="4"/>
      <c r="D2" s="5"/>
      <c r="E2" s="6"/>
      <c r="F2" s="6" t="s">
        <v>1</v>
      </c>
      <c r="G2" s="6"/>
      <c r="H2" s="68"/>
      <c r="I2" s="6"/>
      <c r="J2" s="6"/>
      <c r="K2" s="6"/>
      <c r="L2" s="7"/>
      <c r="M2" s="7"/>
      <c r="N2" s="7"/>
      <c r="O2" s="7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8"/>
    </row>
    <row r="3" spans="1:32" ht="15.75" x14ac:dyDescent="0.25">
      <c r="A3" s="2" t="s">
        <v>2</v>
      </c>
      <c r="B3" s="3"/>
      <c r="C3" s="4"/>
      <c r="D3" s="5"/>
      <c r="E3" s="10">
        <f>ROUND(1087700*1.21,0)</f>
        <v>1316117</v>
      </c>
      <c r="F3" s="10" t="s">
        <v>1</v>
      </c>
      <c r="G3" s="10"/>
      <c r="H3" s="69"/>
      <c r="I3" s="10"/>
      <c r="J3" s="10"/>
      <c r="K3" s="10"/>
      <c r="L3" s="7"/>
      <c r="M3" s="7"/>
      <c r="N3" s="7"/>
      <c r="O3" s="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  <c r="AF3" s="8"/>
    </row>
    <row r="4" spans="1:32" ht="15.75" x14ac:dyDescent="0.25">
      <c r="A4" s="2" t="s">
        <v>3</v>
      </c>
      <c r="B4" s="3"/>
      <c r="C4" s="4"/>
      <c r="D4" s="5"/>
      <c r="E4" s="10">
        <f>ROUND(1723100*1.21,0)</f>
        <v>2084951</v>
      </c>
      <c r="F4" s="10" t="s">
        <v>1</v>
      </c>
      <c r="G4" s="10"/>
      <c r="H4" s="69"/>
      <c r="I4" s="10"/>
      <c r="J4" s="10"/>
      <c r="K4" s="10"/>
      <c r="L4" s="7"/>
      <c r="M4" s="7"/>
      <c r="N4" s="7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  <c r="AF4" s="8"/>
    </row>
    <row r="5" spans="1:32" ht="15.75" x14ac:dyDescent="0.25">
      <c r="A5" s="11" t="s">
        <v>4</v>
      </c>
      <c r="B5" s="3"/>
      <c r="C5" s="4"/>
      <c r="D5" s="4"/>
      <c r="E5" s="10">
        <f>ROUND(1934900*1.21,0)</f>
        <v>2341229</v>
      </c>
      <c r="F5" s="10" t="s">
        <v>1</v>
      </c>
      <c r="G5" s="10"/>
      <c r="H5" s="69"/>
      <c r="I5" s="10"/>
      <c r="J5" s="10"/>
      <c r="K5" s="10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  <c r="AF5" s="8"/>
    </row>
    <row r="6" spans="1:32" ht="15.75" x14ac:dyDescent="0.25">
      <c r="A6" s="2" t="s">
        <v>5</v>
      </c>
      <c r="B6" s="12"/>
      <c r="C6" s="12"/>
      <c r="D6" s="12"/>
      <c r="E6" s="6"/>
      <c r="F6" s="6" t="s">
        <v>1</v>
      </c>
      <c r="G6" s="6"/>
      <c r="H6" s="68"/>
      <c r="I6" s="6"/>
      <c r="J6" s="6"/>
      <c r="K6" s="6"/>
      <c r="L6" s="7"/>
      <c r="M6" s="7"/>
      <c r="N6" s="7"/>
      <c r="O6" s="7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8"/>
    </row>
    <row r="7" spans="1:32" x14ac:dyDescent="0.25">
      <c r="A7" s="8"/>
      <c r="B7" s="8"/>
      <c r="C7" s="8"/>
      <c r="D7" s="13"/>
      <c r="E7" s="14"/>
      <c r="F7" s="15"/>
      <c r="G7" s="14"/>
      <c r="H7" s="70"/>
      <c r="I7" s="16">
        <v>0.75</v>
      </c>
      <c r="J7" s="7"/>
      <c r="K7" s="7"/>
      <c r="L7" s="7"/>
      <c r="M7" s="7"/>
      <c r="N7" s="7"/>
      <c r="O7" s="7"/>
      <c r="P7" s="8"/>
      <c r="Q7" s="8"/>
      <c r="R7" s="67">
        <v>0.25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/>
      <c r="AF7" s="8"/>
    </row>
    <row r="8" spans="1:32" ht="18.75" x14ac:dyDescent="0.25">
      <c r="A8" s="117" t="s">
        <v>6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</row>
    <row r="9" spans="1:32" s="17" customFormat="1" ht="15" customHeight="1" x14ac:dyDescent="0.25">
      <c r="A9" s="108" t="s">
        <v>7</v>
      </c>
      <c r="B9" s="108" t="s">
        <v>8</v>
      </c>
      <c r="C9" s="108" t="s">
        <v>9</v>
      </c>
      <c r="D9" s="108" t="s">
        <v>10</v>
      </c>
      <c r="E9" s="109" t="s">
        <v>11</v>
      </c>
      <c r="F9" s="105" t="s">
        <v>12</v>
      </c>
      <c r="G9" s="105" t="s">
        <v>13</v>
      </c>
      <c r="H9" s="113" t="s">
        <v>499</v>
      </c>
      <c r="I9" s="105" t="s">
        <v>14</v>
      </c>
      <c r="J9" s="105" t="s">
        <v>500</v>
      </c>
      <c r="K9" s="105" t="s">
        <v>15</v>
      </c>
      <c r="L9" s="105" t="s">
        <v>16</v>
      </c>
      <c r="M9" s="105" t="s">
        <v>501</v>
      </c>
      <c r="N9" s="105" t="s">
        <v>17</v>
      </c>
      <c r="O9" s="118" t="s">
        <v>502</v>
      </c>
      <c r="P9" s="105" t="s">
        <v>18</v>
      </c>
      <c r="Q9" s="105" t="s">
        <v>19</v>
      </c>
      <c r="R9" s="105" t="s">
        <v>20</v>
      </c>
      <c r="S9" s="108" t="s">
        <v>21</v>
      </c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18" t="s">
        <v>22</v>
      </c>
      <c r="AF9" s="116" t="s">
        <v>23</v>
      </c>
    </row>
    <row r="10" spans="1:32" s="17" customFormat="1" x14ac:dyDescent="0.25">
      <c r="A10" s="108"/>
      <c r="B10" s="108"/>
      <c r="C10" s="108"/>
      <c r="D10" s="108"/>
      <c r="E10" s="110"/>
      <c r="F10" s="106"/>
      <c r="G10" s="106"/>
      <c r="H10" s="114"/>
      <c r="I10" s="106"/>
      <c r="J10" s="106"/>
      <c r="K10" s="106"/>
      <c r="L10" s="106"/>
      <c r="M10" s="106"/>
      <c r="N10" s="106"/>
      <c r="O10" s="118"/>
      <c r="P10" s="106"/>
      <c r="Q10" s="106"/>
      <c r="R10" s="106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18"/>
      <c r="AF10" s="116"/>
    </row>
    <row r="11" spans="1:32" s="17" customFormat="1" ht="194.25" customHeight="1" x14ac:dyDescent="0.25">
      <c r="A11" s="108"/>
      <c r="B11" s="108"/>
      <c r="C11" s="108"/>
      <c r="D11" s="108"/>
      <c r="E11" s="111"/>
      <c r="F11" s="107"/>
      <c r="G11" s="107"/>
      <c r="H11" s="115"/>
      <c r="I11" s="107"/>
      <c r="J11" s="107"/>
      <c r="K11" s="107"/>
      <c r="L11" s="107"/>
      <c r="M11" s="107"/>
      <c r="N11" s="107"/>
      <c r="O11" s="118"/>
      <c r="P11" s="107"/>
      <c r="Q11" s="107"/>
      <c r="R11" s="107"/>
      <c r="S11" s="18" t="s">
        <v>24</v>
      </c>
      <c r="T11" s="18" t="s">
        <v>25</v>
      </c>
      <c r="U11" s="18" t="s">
        <v>26</v>
      </c>
      <c r="V11" s="18" t="s">
        <v>27</v>
      </c>
      <c r="W11" s="18" t="s">
        <v>28</v>
      </c>
      <c r="X11" s="18" t="s">
        <v>29</v>
      </c>
      <c r="Y11" s="18" t="s">
        <v>30</v>
      </c>
      <c r="Z11" s="18" t="s">
        <v>31</v>
      </c>
      <c r="AA11" s="18" t="s">
        <v>32</v>
      </c>
      <c r="AB11" s="18" t="s">
        <v>33</v>
      </c>
      <c r="AC11" s="18" t="s">
        <v>34</v>
      </c>
      <c r="AD11" s="18" t="s">
        <v>35</v>
      </c>
      <c r="AE11" s="118"/>
      <c r="AF11" s="116"/>
    </row>
    <row r="12" spans="1:32" ht="28.5" x14ac:dyDescent="0.25">
      <c r="A12" s="19"/>
      <c r="B12" s="19">
        <v>1</v>
      </c>
      <c r="C12" s="20"/>
      <c r="D12" s="21" t="s">
        <v>36</v>
      </c>
      <c r="E12" s="22"/>
      <c r="F12" s="65"/>
      <c r="G12" s="23"/>
      <c r="H12" s="71"/>
      <c r="I12" s="24"/>
      <c r="J12" s="24"/>
      <c r="K12" s="24"/>
      <c r="L12" s="24"/>
      <c r="M12" s="24"/>
      <c r="N12" s="25"/>
      <c r="O12" s="75"/>
      <c r="P12" s="26">
        <f t="shared" ref="P12:AE12" si="0">P13</f>
        <v>1316117</v>
      </c>
      <c r="Q12" s="26">
        <f>Q13</f>
        <v>987087.75</v>
      </c>
      <c r="R12" s="26">
        <f>R13</f>
        <v>987088</v>
      </c>
      <c r="S12" s="27">
        <f t="shared" si="0"/>
        <v>82257.333333333328</v>
      </c>
      <c r="T12" s="27">
        <f t="shared" si="0"/>
        <v>82257.333333333328</v>
      </c>
      <c r="U12" s="27">
        <f t="shared" si="0"/>
        <v>82257.333333333328</v>
      </c>
      <c r="V12" s="27">
        <f t="shared" si="0"/>
        <v>82257.333333333328</v>
      </c>
      <c r="W12" s="27">
        <f t="shared" si="0"/>
        <v>82257.333333333328</v>
      </c>
      <c r="X12" s="27">
        <f t="shared" si="0"/>
        <v>82257.333333333328</v>
      </c>
      <c r="Y12" s="27">
        <f t="shared" si="0"/>
        <v>82257.333333333328</v>
      </c>
      <c r="Z12" s="27">
        <f t="shared" si="0"/>
        <v>82257.333333333328</v>
      </c>
      <c r="AA12" s="27">
        <f t="shared" si="0"/>
        <v>82257.333333333328</v>
      </c>
      <c r="AB12" s="27">
        <f t="shared" si="0"/>
        <v>82257.333333333328</v>
      </c>
      <c r="AC12" s="27">
        <f t="shared" si="0"/>
        <v>82257.333333333328</v>
      </c>
      <c r="AD12" s="27">
        <f t="shared" si="0"/>
        <v>82257.333333333328</v>
      </c>
      <c r="AE12" s="28">
        <f t="shared" si="0"/>
        <v>987088.00000000012</v>
      </c>
      <c r="AF12" s="74"/>
    </row>
    <row r="13" spans="1:32" ht="30" x14ac:dyDescent="0.25">
      <c r="A13" s="29">
        <f>A12+1</f>
        <v>1</v>
      </c>
      <c r="B13" s="29"/>
      <c r="C13" s="29">
        <v>1</v>
      </c>
      <c r="D13" s="30" t="s">
        <v>37</v>
      </c>
      <c r="E13" s="22">
        <v>429</v>
      </c>
      <c r="F13" s="23" t="str">
        <f>IF(G13=0,"до 100 жителей",IF(G13=1,"от 100 до 900 жителей",IF(G13=2,"от 900 до 1500 жителей",IF(G13=3,"от 1500 до 2000 жителей",IF(G13=4,"более 2000 жителей")))))</f>
        <v>от 100 до 900 жителей</v>
      </c>
      <c r="G13" s="23">
        <f>IF(E13&lt;100,0,(IF(E13&lt;900,1,(IF(E13&lt;1500,2,IF(E13&lt;2000,3,4))))))</f>
        <v>1</v>
      </c>
      <c r="H13" s="72" t="str">
        <f>IF(AND(E13&gt;0,E13&lt;=99),0.9,IF(E13&gt;=2000,1.1,"1"))</f>
        <v>1</v>
      </c>
      <c r="I13" s="25" t="str">
        <f>IF(K13=0,"не соответствует",IF(K13=1,"соответствует",))</f>
        <v>не соответствует</v>
      </c>
      <c r="J13" s="25" t="str">
        <f>IF(K13=0,"0,75",IF(K13=1,"1",))</f>
        <v>0,75</v>
      </c>
      <c r="K13" s="25">
        <v>0</v>
      </c>
      <c r="L13" s="25" t="str">
        <f>IF(N13=0,"укомплектован",IF(N13=1,"не укомплектован",))</f>
        <v>укомплектован</v>
      </c>
      <c r="M13" s="25" t="str">
        <f>IF(N13=0,"1",IF(N13=1,"0,25",))</f>
        <v>1</v>
      </c>
      <c r="N13" s="25"/>
      <c r="O13" s="75">
        <f>H13*J13*M13</f>
        <v>0.75</v>
      </c>
      <c r="P13" s="31">
        <f>IF($G$13=0,$E$3*$H$13,IF($G$13=4,$E$5*$H$13,IF($G$13=1,$E$3,IF($G$13=2,$E$4,IF($G$13=3,$E$5)))))</f>
        <v>1316117</v>
      </c>
      <c r="Q13" s="31">
        <f>IF(K13=0,P13*$I$7,P13)</f>
        <v>987087.75</v>
      </c>
      <c r="R13" s="31">
        <f>ROUND(IF(N13=1,Q13*$R$7,Q13),0)</f>
        <v>987088</v>
      </c>
      <c r="S13" s="32">
        <f>R13/12</f>
        <v>82257.333333333328</v>
      </c>
      <c r="T13" s="32">
        <f>S13</f>
        <v>82257.333333333328</v>
      </c>
      <c r="U13" s="32">
        <f t="shared" ref="U13:AD13" si="1">T13</f>
        <v>82257.333333333328</v>
      </c>
      <c r="V13" s="32">
        <f t="shared" si="1"/>
        <v>82257.333333333328</v>
      </c>
      <c r="W13" s="32">
        <f t="shared" si="1"/>
        <v>82257.333333333328</v>
      </c>
      <c r="X13" s="32">
        <f t="shared" si="1"/>
        <v>82257.333333333328</v>
      </c>
      <c r="Y13" s="32">
        <f t="shared" si="1"/>
        <v>82257.333333333328</v>
      </c>
      <c r="Z13" s="32">
        <f t="shared" si="1"/>
        <v>82257.333333333328</v>
      </c>
      <c r="AA13" s="32">
        <f t="shared" si="1"/>
        <v>82257.333333333328</v>
      </c>
      <c r="AB13" s="32">
        <f t="shared" si="1"/>
        <v>82257.333333333328</v>
      </c>
      <c r="AC13" s="32">
        <f t="shared" si="1"/>
        <v>82257.333333333328</v>
      </c>
      <c r="AD13" s="32">
        <f t="shared" si="1"/>
        <v>82257.333333333328</v>
      </c>
      <c r="AE13" s="33">
        <f>SUM(S13:AD13)</f>
        <v>987088.00000000012</v>
      </c>
      <c r="AF13" s="76"/>
    </row>
    <row r="14" spans="1:32" x14ac:dyDescent="0.25">
      <c r="A14" s="19"/>
      <c r="B14" s="19">
        <v>2</v>
      </c>
      <c r="C14" s="19"/>
      <c r="D14" s="21" t="s">
        <v>38</v>
      </c>
      <c r="E14" s="22"/>
      <c r="F14" s="23"/>
      <c r="G14" s="23"/>
      <c r="H14" s="72"/>
      <c r="I14" s="25"/>
      <c r="J14" s="25"/>
      <c r="K14" s="25"/>
      <c r="L14" s="25"/>
      <c r="M14" s="25"/>
      <c r="N14" s="25"/>
      <c r="O14" s="75"/>
      <c r="P14" s="26">
        <f t="shared" ref="P14:AE14" si="2">SUM(P15:P44)</f>
        <v>42786023.5</v>
      </c>
      <c r="Q14" s="26">
        <f t="shared" si="2"/>
        <v>32089517.625</v>
      </c>
      <c r="R14" s="26">
        <f t="shared" si="2"/>
        <v>31349207</v>
      </c>
      <c r="S14" s="27">
        <f>SUM(S15:S44)</f>
        <v>2612433.916666667</v>
      </c>
      <c r="T14" s="27">
        <f t="shared" si="2"/>
        <v>2612433.916666667</v>
      </c>
      <c r="U14" s="27">
        <f t="shared" si="2"/>
        <v>2612433.916666667</v>
      </c>
      <c r="V14" s="27">
        <f t="shared" si="2"/>
        <v>2612433.916666667</v>
      </c>
      <c r="W14" s="27">
        <f t="shared" si="2"/>
        <v>2612433.916666667</v>
      </c>
      <c r="X14" s="27">
        <f t="shared" si="2"/>
        <v>2612433.916666667</v>
      </c>
      <c r="Y14" s="27">
        <f t="shared" si="2"/>
        <v>2612433.916666667</v>
      </c>
      <c r="Z14" s="27">
        <f t="shared" si="2"/>
        <v>2612433.916666667</v>
      </c>
      <c r="AA14" s="27">
        <f t="shared" si="2"/>
        <v>2612433.916666667</v>
      </c>
      <c r="AB14" s="27">
        <f t="shared" si="2"/>
        <v>2612433.916666667</v>
      </c>
      <c r="AC14" s="27">
        <f t="shared" si="2"/>
        <v>2612433.916666667</v>
      </c>
      <c r="AD14" s="27">
        <f t="shared" si="2"/>
        <v>2612433.916666667</v>
      </c>
      <c r="AE14" s="28">
        <f t="shared" si="2"/>
        <v>31349207</v>
      </c>
      <c r="AF14" s="77"/>
    </row>
    <row r="15" spans="1:32" x14ac:dyDescent="0.25">
      <c r="A15" s="29">
        <f>A13+1</f>
        <v>2</v>
      </c>
      <c r="B15" s="29"/>
      <c r="C15" s="29">
        <v>1</v>
      </c>
      <c r="D15" s="30" t="s">
        <v>39</v>
      </c>
      <c r="E15" s="22">
        <v>198</v>
      </c>
      <c r="F15" s="23" t="str">
        <f t="shared" ref="F15:F44" si="3">IF(G15=0,"до 100 жителей",IF(G15=1,"от 100 до 900 жителей",IF(G15=2,"от 900 до 1500 жителей",IF(G15=3,"от 1500 до 2000 жителей",IF(G15=4,"более 2000 жителей")))))</f>
        <v>от 100 до 900 жителей</v>
      </c>
      <c r="G15" s="23">
        <f t="shared" ref="G15:G44" si="4">IF(E15&lt;100,0,(IF(E15&lt;900,1,(IF(E15&lt;1500,2,IF(E15&lt;2000,3,4))))))</f>
        <v>1</v>
      </c>
      <c r="H15" s="72" t="str">
        <f t="shared" ref="H15:H77" si="5">IF(AND(E15&gt;0,E15&lt;=99),0.9,IF(E15&gt;=2000,1.1,"1"))</f>
        <v>1</v>
      </c>
      <c r="I15" s="25" t="str">
        <f t="shared" ref="I15:I44" si="6">IF(K15=0,"не соответствует",IF(K15=1,"соответствует",))</f>
        <v>не соответствует</v>
      </c>
      <c r="J15" s="25" t="str">
        <f t="shared" ref="J15:J78" si="7">IF(K15=0,"0,75",IF(K15=1,"1",))</f>
        <v>0,75</v>
      </c>
      <c r="K15" s="25">
        <v>0</v>
      </c>
      <c r="L15" s="25" t="str">
        <f t="shared" ref="L15:L44" si="8">IF(N15=0,"укомплектован",IF(N15=1,"не укомплектован",))</f>
        <v>укомплектован</v>
      </c>
      <c r="M15" s="25" t="str">
        <f t="shared" ref="M15:M77" si="9">IF(N15=0,"1",IF(N15=1,"0,25",))</f>
        <v>1</v>
      </c>
      <c r="N15" s="25"/>
      <c r="O15" s="75">
        <f t="shared" ref="O15:O44" si="10">H15*J15*M15</f>
        <v>0.75</v>
      </c>
      <c r="P15" s="31">
        <f t="shared" ref="P15:P44" si="11">IF(G15=0,$E$3*H15,IF(G15=4,$E$5*H15,IF(G15=1,$E$3,IF(G15=2,$E$4,IF(G15=3,$E$5)))))</f>
        <v>1316117</v>
      </c>
      <c r="Q15" s="31">
        <f t="shared" ref="Q15:Q44" si="12">IF(K15=0,P15*$I$7,P15)</f>
        <v>987087.75</v>
      </c>
      <c r="R15" s="31">
        <f t="shared" ref="R15:R44" si="13">ROUND(IF(N15=1,Q15*$R$7,Q15),0)</f>
        <v>987088</v>
      </c>
      <c r="S15" s="32">
        <f>R15/12</f>
        <v>82257.333333333328</v>
      </c>
      <c r="T15" s="32">
        <f>S15</f>
        <v>82257.333333333328</v>
      </c>
      <c r="U15" s="32">
        <f t="shared" ref="U15:AD15" si="14">T15</f>
        <v>82257.333333333328</v>
      </c>
      <c r="V15" s="32">
        <f t="shared" si="14"/>
        <v>82257.333333333328</v>
      </c>
      <c r="W15" s="32">
        <f t="shared" si="14"/>
        <v>82257.333333333328</v>
      </c>
      <c r="X15" s="32">
        <f t="shared" si="14"/>
        <v>82257.333333333328</v>
      </c>
      <c r="Y15" s="32">
        <f t="shared" si="14"/>
        <v>82257.333333333328</v>
      </c>
      <c r="Z15" s="32">
        <f t="shared" si="14"/>
        <v>82257.333333333328</v>
      </c>
      <c r="AA15" s="32">
        <f t="shared" si="14"/>
        <v>82257.333333333328</v>
      </c>
      <c r="AB15" s="32">
        <f t="shared" si="14"/>
        <v>82257.333333333328</v>
      </c>
      <c r="AC15" s="32">
        <f t="shared" si="14"/>
        <v>82257.333333333328</v>
      </c>
      <c r="AD15" s="32">
        <f t="shared" si="14"/>
        <v>82257.333333333328</v>
      </c>
      <c r="AE15" s="33">
        <f t="shared" ref="AE15:AE78" si="15">SUM(S15:AD15)</f>
        <v>987088.00000000012</v>
      </c>
      <c r="AF15" s="76"/>
    </row>
    <row r="16" spans="1:32" x14ac:dyDescent="0.25">
      <c r="A16" s="29">
        <f t="shared" ref="A16:A79" si="16">A15+1</f>
        <v>3</v>
      </c>
      <c r="B16" s="29"/>
      <c r="C16" s="29">
        <f>C15+1</f>
        <v>2</v>
      </c>
      <c r="D16" s="30" t="s">
        <v>40</v>
      </c>
      <c r="E16" s="22">
        <v>2109</v>
      </c>
      <c r="F16" s="23" t="str">
        <f t="shared" si="3"/>
        <v>более 2000 жителей</v>
      </c>
      <c r="G16" s="23">
        <f t="shared" si="4"/>
        <v>4</v>
      </c>
      <c r="H16" s="72">
        <f t="shared" si="5"/>
        <v>1.1000000000000001</v>
      </c>
      <c r="I16" s="25" t="str">
        <f t="shared" si="6"/>
        <v>не соответствует</v>
      </c>
      <c r="J16" s="25" t="str">
        <f t="shared" si="7"/>
        <v>0,75</v>
      </c>
      <c r="K16" s="25">
        <v>0</v>
      </c>
      <c r="L16" s="25" t="str">
        <f t="shared" si="8"/>
        <v>укомплектован</v>
      </c>
      <c r="M16" s="25" t="str">
        <f t="shared" si="9"/>
        <v>1</v>
      </c>
      <c r="N16" s="25"/>
      <c r="O16" s="75">
        <f t="shared" si="10"/>
        <v>0.82500000000000007</v>
      </c>
      <c r="P16" s="31">
        <f t="shared" si="11"/>
        <v>2575351.9000000004</v>
      </c>
      <c r="Q16" s="31">
        <f t="shared" si="12"/>
        <v>1931513.9250000003</v>
      </c>
      <c r="R16" s="31">
        <f t="shared" si="13"/>
        <v>1931514</v>
      </c>
      <c r="S16" s="32">
        <f t="shared" ref="S16:S44" si="17">R16/12</f>
        <v>160959.5</v>
      </c>
      <c r="T16" s="32">
        <f t="shared" ref="T16:AD31" si="18">S16</f>
        <v>160959.5</v>
      </c>
      <c r="U16" s="32">
        <f t="shared" si="18"/>
        <v>160959.5</v>
      </c>
      <c r="V16" s="32">
        <f t="shared" si="18"/>
        <v>160959.5</v>
      </c>
      <c r="W16" s="32">
        <f t="shared" si="18"/>
        <v>160959.5</v>
      </c>
      <c r="X16" s="32">
        <f t="shared" si="18"/>
        <v>160959.5</v>
      </c>
      <c r="Y16" s="32">
        <f t="shared" si="18"/>
        <v>160959.5</v>
      </c>
      <c r="Z16" s="32">
        <f t="shared" si="18"/>
        <v>160959.5</v>
      </c>
      <c r="AA16" s="32">
        <f t="shared" si="18"/>
        <v>160959.5</v>
      </c>
      <c r="AB16" s="32">
        <f t="shared" si="18"/>
        <v>160959.5</v>
      </c>
      <c r="AC16" s="32">
        <f t="shared" si="18"/>
        <v>160959.5</v>
      </c>
      <c r="AD16" s="32">
        <f t="shared" si="18"/>
        <v>160959.5</v>
      </c>
      <c r="AE16" s="33">
        <f t="shared" si="15"/>
        <v>1931514</v>
      </c>
      <c r="AF16" s="76"/>
    </row>
    <row r="17" spans="1:32" x14ac:dyDescent="0.25">
      <c r="A17" s="29">
        <f t="shared" si="16"/>
        <v>4</v>
      </c>
      <c r="B17" s="29"/>
      <c r="C17" s="29">
        <f t="shared" ref="C17:C44" si="19">C16+1</f>
        <v>3</v>
      </c>
      <c r="D17" s="30" t="s">
        <v>41</v>
      </c>
      <c r="E17" s="22">
        <v>816</v>
      </c>
      <c r="F17" s="23" t="str">
        <f t="shared" si="3"/>
        <v>от 100 до 900 жителей</v>
      </c>
      <c r="G17" s="23">
        <f t="shared" si="4"/>
        <v>1</v>
      </c>
      <c r="H17" s="72" t="str">
        <f t="shared" si="5"/>
        <v>1</v>
      </c>
      <c r="I17" s="25" t="str">
        <f t="shared" si="6"/>
        <v>не соответствует</v>
      </c>
      <c r="J17" s="25" t="str">
        <f t="shared" si="7"/>
        <v>0,75</v>
      </c>
      <c r="K17" s="25">
        <v>0</v>
      </c>
      <c r="L17" s="25" t="str">
        <f t="shared" si="8"/>
        <v>укомплектован</v>
      </c>
      <c r="M17" s="25" t="str">
        <f t="shared" si="9"/>
        <v>1</v>
      </c>
      <c r="N17" s="25"/>
      <c r="O17" s="75">
        <f t="shared" si="10"/>
        <v>0.75</v>
      </c>
      <c r="P17" s="31">
        <f t="shared" si="11"/>
        <v>1316117</v>
      </c>
      <c r="Q17" s="31">
        <f t="shared" si="12"/>
        <v>987087.75</v>
      </c>
      <c r="R17" s="31">
        <f t="shared" si="13"/>
        <v>987088</v>
      </c>
      <c r="S17" s="32">
        <f t="shared" si="17"/>
        <v>82257.333333333328</v>
      </c>
      <c r="T17" s="32">
        <f t="shared" si="18"/>
        <v>82257.333333333328</v>
      </c>
      <c r="U17" s="32">
        <f t="shared" si="18"/>
        <v>82257.333333333328</v>
      </c>
      <c r="V17" s="32">
        <f t="shared" si="18"/>
        <v>82257.333333333328</v>
      </c>
      <c r="W17" s="32">
        <f t="shared" si="18"/>
        <v>82257.333333333328</v>
      </c>
      <c r="X17" s="32">
        <f t="shared" si="18"/>
        <v>82257.333333333328</v>
      </c>
      <c r="Y17" s="32">
        <f t="shared" si="18"/>
        <v>82257.333333333328</v>
      </c>
      <c r="Z17" s="32">
        <f t="shared" si="18"/>
        <v>82257.333333333328</v>
      </c>
      <c r="AA17" s="32">
        <f t="shared" si="18"/>
        <v>82257.333333333328</v>
      </c>
      <c r="AB17" s="32">
        <f t="shared" si="18"/>
        <v>82257.333333333328</v>
      </c>
      <c r="AC17" s="32">
        <f t="shared" si="18"/>
        <v>82257.333333333328</v>
      </c>
      <c r="AD17" s="32">
        <f t="shared" si="18"/>
        <v>82257.333333333328</v>
      </c>
      <c r="AE17" s="33">
        <f t="shared" si="15"/>
        <v>987088.00000000012</v>
      </c>
      <c r="AF17" s="76"/>
    </row>
    <row r="18" spans="1:32" x14ac:dyDescent="0.25">
      <c r="A18" s="29">
        <f t="shared" si="16"/>
        <v>5</v>
      </c>
      <c r="B18" s="29"/>
      <c r="C18" s="29">
        <f t="shared" si="19"/>
        <v>4</v>
      </c>
      <c r="D18" s="30" t="s">
        <v>42</v>
      </c>
      <c r="E18" s="22">
        <v>243</v>
      </c>
      <c r="F18" s="23" t="str">
        <f t="shared" si="3"/>
        <v>от 100 до 900 жителей</v>
      </c>
      <c r="G18" s="23">
        <f t="shared" si="4"/>
        <v>1</v>
      </c>
      <c r="H18" s="72" t="str">
        <f t="shared" si="5"/>
        <v>1</v>
      </c>
      <c r="I18" s="25" t="str">
        <f t="shared" si="6"/>
        <v>не соответствует</v>
      </c>
      <c r="J18" s="25" t="str">
        <f t="shared" si="7"/>
        <v>0,75</v>
      </c>
      <c r="K18" s="25">
        <v>0</v>
      </c>
      <c r="L18" s="25" t="str">
        <f t="shared" si="8"/>
        <v>укомплектован</v>
      </c>
      <c r="M18" s="25" t="str">
        <f t="shared" si="9"/>
        <v>1</v>
      </c>
      <c r="N18" s="25"/>
      <c r="O18" s="75">
        <f t="shared" si="10"/>
        <v>0.75</v>
      </c>
      <c r="P18" s="31">
        <f t="shared" si="11"/>
        <v>1316117</v>
      </c>
      <c r="Q18" s="31">
        <f t="shared" si="12"/>
        <v>987087.75</v>
      </c>
      <c r="R18" s="31">
        <f t="shared" si="13"/>
        <v>987088</v>
      </c>
      <c r="S18" s="32">
        <f t="shared" si="17"/>
        <v>82257.333333333328</v>
      </c>
      <c r="T18" s="32">
        <f t="shared" si="18"/>
        <v>82257.333333333328</v>
      </c>
      <c r="U18" s="32">
        <f t="shared" si="18"/>
        <v>82257.333333333328</v>
      </c>
      <c r="V18" s="32">
        <f t="shared" si="18"/>
        <v>82257.333333333328</v>
      </c>
      <c r="W18" s="32">
        <f t="shared" si="18"/>
        <v>82257.333333333328</v>
      </c>
      <c r="X18" s="32">
        <f t="shared" si="18"/>
        <v>82257.333333333328</v>
      </c>
      <c r="Y18" s="32">
        <f t="shared" si="18"/>
        <v>82257.333333333328</v>
      </c>
      <c r="Z18" s="32">
        <f t="shared" si="18"/>
        <v>82257.333333333328</v>
      </c>
      <c r="AA18" s="32">
        <f t="shared" si="18"/>
        <v>82257.333333333328</v>
      </c>
      <c r="AB18" s="32">
        <f t="shared" si="18"/>
        <v>82257.333333333328</v>
      </c>
      <c r="AC18" s="32">
        <f t="shared" si="18"/>
        <v>82257.333333333328</v>
      </c>
      <c r="AD18" s="32">
        <f t="shared" si="18"/>
        <v>82257.333333333328</v>
      </c>
      <c r="AE18" s="33">
        <f t="shared" si="15"/>
        <v>987088.00000000012</v>
      </c>
      <c r="AF18" s="76"/>
    </row>
    <row r="19" spans="1:32" x14ac:dyDescent="0.25">
      <c r="A19" s="29">
        <f t="shared" si="16"/>
        <v>6</v>
      </c>
      <c r="B19" s="29"/>
      <c r="C19" s="29">
        <f t="shared" si="19"/>
        <v>5</v>
      </c>
      <c r="D19" s="30" t="s">
        <v>43</v>
      </c>
      <c r="E19" s="22">
        <v>117</v>
      </c>
      <c r="F19" s="23" t="str">
        <f t="shared" si="3"/>
        <v>от 100 до 900 жителей</v>
      </c>
      <c r="G19" s="23">
        <f t="shared" si="4"/>
        <v>1</v>
      </c>
      <c r="H19" s="72" t="str">
        <f t="shared" si="5"/>
        <v>1</v>
      </c>
      <c r="I19" s="25" t="str">
        <f t="shared" si="6"/>
        <v>не соответствует</v>
      </c>
      <c r="J19" s="25" t="str">
        <f t="shared" si="7"/>
        <v>0,75</v>
      </c>
      <c r="K19" s="25">
        <v>0</v>
      </c>
      <c r="L19" s="25" t="str">
        <f t="shared" si="8"/>
        <v>укомплектован</v>
      </c>
      <c r="M19" s="25" t="str">
        <f t="shared" si="9"/>
        <v>1</v>
      </c>
      <c r="N19" s="25"/>
      <c r="O19" s="75">
        <f t="shared" si="10"/>
        <v>0.75</v>
      </c>
      <c r="P19" s="31">
        <f t="shared" si="11"/>
        <v>1316117</v>
      </c>
      <c r="Q19" s="31">
        <f t="shared" si="12"/>
        <v>987087.75</v>
      </c>
      <c r="R19" s="31">
        <f t="shared" si="13"/>
        <v>987088</v>
      </c>
      <c r="S19" s="32">
        <f t="shared" si="17"/>
        <v>82257.333333333328</v>
      </c>
      <c r="T19" s="32">
        <f t="shared" si="18"/>
        <v>82257.333333333328</v>
      </c>
      <c r="U19" s="32">
        <f t="shared" si="18"/>
        <v>82257.333333333328</v>
      </c>
      <c r="V19" s="32">
        <f t="shared" si="18"/>
        <v>82257.333333333328</v>
      </c>
      <c r="W19" s="32">
        <f t="shared" si="18"/>
        <v>82257.333333333328</v>
      </c>
      <c r="X19" s="32">
        <f t="shared" si="18"/>
        <v>82257.333333333328</v>
      </c>
      <c r="Y19" s="32">
        <f t="shared" si="18"/>
        <v>82257.333333333328</v>
      </c>
      <c r="Z19" s="32">
        <f t="shared" si="18"/>
        <v>82257.333333333328</v>
      </c>
      <c r="AA19" s="32">
        <f t="shared" si="18"/>
        <v>82257.333333333328</v>
      </c>
      <c r="AB19" s="32">
        <f t="shared" si="18"/>
        <v>82257.333333333328</v>
      </c>
      <c r="AC19" s="32">
        <f t="shared" si="18"/>
        <v>82257.333333333328</v>
      </c>
      <c r="AD19" s="32">
        <f t="shared" si="18"/>
        <v>82257.333333333328</v>
      </c>
      <c r="AE19" s="33">
        <f t="shared" si="15"/>
        <v>987088.00000000012</v>
      </c>
      <c r="AF19" s="76"/>
    </row>
    <row r="20" spans="1:32" x14ac:dyDescent="0.25">
      <c r="A20" s="29">
        <f t="shared" si="16"/>
        <v>7</v>
      </c>
      <c r="B20" s="29"/>
      <c r="C20" s="29">
        <f t="shared" si="19"/>
        <v>6</v>
      </c>
      <c r="D20" s="30" t="s">
        <v>44</v>
      </c>
      <c r="E20" s="22">
        <v>560</v>
      </c>
      <c r="F20" s="23" t="str">
        <f t="shared" si="3"/>
        <v>от 100 до 900 жителей</v>
      </c>
      <c r="G20" s="23">
        <f t="shared" si="4"/>
        <v>1</v>
      </c>
      <c r="H20" s="72" t="str">
        <f t="shared" si="5"/>
        <v>1</v>
      </c>
      <c r="I20" s="25" t="str">
        <f t="shared" si="6"/>
        <v>не соответствует</v>
      </c>
      <c r="J20" s="25" t="str">
        <f t="shared" si="7"/>
        <v>0,75</v>
      </c>
      <c r="K20" s="25">
        <v>0</v>
      </c>
      <c r="L20" s="25" t="str">
        <f t="shared" si="8"/>
        <v>укомплектован</v>
      </c>
      <c r="M20" s="25" t="str">
        <f t="shared" si="9"/>
        <v>1</v>
      </c>
      <c r="N20" s="25">
        <v>0</v>
      </c>
      <c r="O20" s="75">
        <f t="shared" si="10"/>
        <v>0.75</v>
      </c>
      <c r="P20" s="31">
        <f t="shared" si="11"/>
        <v>1316117</v>
      </c>
      <c r="Q20" s="31">
        <f t="shared" si="12"/>
        <v>987087.75</v>
      </c>
      <c r="R20" s="31">
        <f t="shared" si="13"/>
        <v>987088</v>
      </c>
      <c r="S20" s="32">
        <f t="shared" si="17"/>
        <v>82257.333333333328</v>
      </c>
      <c r="T20" s="32">
        <f t="shared" si="18"/>
        <v>82257.333333333328</v>
      </c>
      <c r="U20" s="32">
        <f t="shared" si="18"/>
        <v>82257.333333333328</v>
      </c>
      <c r="V20" s="32">
        <f t="shared" si="18"/>
        <v>82257.333333333328</v>
      </c>
      <c r="W20" s="32">
        <f t="shared" si="18"/>
        <v>82257.333333333328</v>
      </c>
      <c r="X20" s="32">
        <f t="shared" si="18"/>
        <v>82257.333333333328</v>
      </c>
      <c r="Y20" s="32">
        <f t="shared" si="18"/>
        <v>82257.333333333328</v>
      </c>
      <c r="Z20" s="32">
        <f t="shared" si="18"/>
        <v>82257.333333333328</v>
      </c>
      <c r="AA20" s="32">
        <f t="shared" si="18"/>
        <v>82257.333333333328</v>
      </c>
      <c r="AB20" s="32">
        <f t="shared" si="18"/>
        <v>82257.333333333328</v>
      </c>
      <c r="AC20" s="32">
        <f t="shared" si="18"/>
        <v>82257.333333333328</v>
      </c>
      <c r="AD20" s="32">
        <f t="shared" si="18"/>
        <v>82257.333333333328</v>
      </c>
      <c r="AE20" s="33">
        <f t="shared" si="15"/>
        <v>987088.00000000012</v>
      </c>
      <c r="AF20" s="76"/>
    </row>
    <row r="21" spans="1:32" x14ac:dyDescent="0.25">
      <c r="A21" s="29">
        <f t="shared" si="16"/>
        <v>8</v>
      </c>
      <c r="B21" s="29"/>
      <c r="C21" s="29">
        <f t="shared" si="19"/>
        <v>7</v>
      </c>
      <c r="D21" s="30" t="s">
        <v>45</v>
      </c>
      <c r="E21" s="22">
        <v>190</v>
      </c>
      <c r="F21" s="23" t="str">
        <f t="shared" si="3"/>
        <v>от 100 до 900 жителей</v>
      </c>
      <c r="G21" s="23">
        <f t="shared" si="4"/>
        <v>1</v>
      </c>
      <c r="H21" s="72" t="str">
        <f t="shared" si="5"/>
        <v>1</v>
      </c>
      <c r="I21" s="25" t="str">
        <f t="shared" si="6"/>
        <v>не соответствует</v>
      </c>
      <c r="J21" s="25" t="str">
        <f t="shared" si="7"/>
        <v>0,75</v>
      </c>
      <c r="K21" s="25">
        <v>0</v>
      </c>
      <c r="L21" s="25" t="str">
        <f t="shared" si="8"/>
        <v>укомплектован</v>
      </c>
      <c r="M21" s="25" t="str">
        <f t="shared" si="9"/>
        <v>1</v>
      </c>
      <c r="N21" s="25"/>
      <c r="O21" s="75">
        <f t="shared" si="10"/>
        <v>0.75</v>
      </c>
      <c r="P21" s="31">
        <f t="shared" si="11"/>
        <v>1316117</v>
      </c>
      <c r="Q21" s="31">
        <f t="shared" si="12"/>
        <v>987087.75</v>
      </c>
      <c r="R21" s="31">
        <f t="shared" si="13"/>
        <v>987088</v>
      </c>
      <c r="S21" s="32">
        <f t="shared" si="17"/>
        <v>82257.333333333328</v>
      </c>
      <c r="T21" s="32">
        <f t="shared" si="18"/>
        <v>82257.333333333328</v>
      </c>
      <c r="U21" s="32">
        <f t="shared" si="18"/>
        <v>82257.333333333328</v>
      </c>
      <c r="V21" s="32">
        <f t="shared" si="18"/>
        <v>82257.333333333328</v>
      </c>
      <c r="W21" s="32">
        <f t="shared" si="18"/>
        <v>82257.333333333328</v>
      </c>
      <c r="X21" s="32">
        <f t="shared" si="18"/>
        <v>82257.333333333328</v>
      </c>
      <c r="Y21" s="32">
        <f t="shared" si="18"/>
        <v>82257.333333333328</v>
      </c>
      <c r="Z21" s="32">
        <f t="shared" si="18"/>
        <v>82257.333333333328</v>
      </c>
      <c r="AA21" s="32">
        <f t="shared" si="18"/>
        <v>82257.333333333328</v>
      </c>
      <c r="AB21" s="32">
        <f t="shared" si="18"/>
        <v>82257.333333333328</v>
      </c>
      <c r="AC21" s="32">
        <f t="shared" si="18"/>
        <v>82257.333333333328</v>
      </c>
      <c r="AD21" s="32">
        <f t="shared" si="18"/>
        <v>82257.333333333328</v>
      </c>
      <c r="AE21" s="33">
        <f t="shared" si="15"/>
        <v>987088.00000000012</v>
      </c>
      <c r="AF21" s="76"/>
    </row>
    <row r="22" spans="1:32" x14ac:dyDescent="0.25">
      <c r="A22" s="29">
        <f t="shared" si="16"/>
        <v>9</v>
      </c>
      <c r="B22" s="29"/>
      <c r="C22" s="29">
        <f t="shared" si="19"/>
        <v>8</v>
      </c>
      <c r="D22" s="30" t="s">
        <v>46</v>
      </c>
      <c r="E22" s="22">
        <v>536</v>
      </c>
      <c r="F22" s="23" t="str">
        <f t="shared" si="3"/>
        <v>от 100 до 900 жителей</v>
      </c>
      <c r="G22" s="23">
        <f t="shared" si="4"/>
        <v>1</v>
      </c>
      <c r="H22" s="72" t="str">
        <f t="shared" si="5"/>
        <v>1</v>
      </c>
      <c r="I22" s="25" t="str">
        <f t="shared" si="6"/>
        <v>не соответствует</v>
      </c>
      <c r="J22" s="25" t="str">
        <f t="shared" si="7"/>
        <v>0,75</v>
      </c>
      <c r="K22" s="25">
        <v>0</v>
      </c>
      <c r="L22" s="25" t="str">
        <f t="shared" si="8"/>
        <v>укомплектован</v>
      </c>
      <c r="M22" s="25" t="str">
        <f t="shared" si="9"/>
        <v>1</v>
      </c>
      <c r="N22" s="25"/>
      <c r="O22" s="75">
        <f t="shared" si="10"/>
        <v>0.75</v>
      </c>
      <c r="P22" s="31">
        <f t="shared" si="11"/>
        <v>1316117</v>
      </c>
      <c r="Q22" s="31">
        <f t="shared" si="12"/>
        <v>987087.75</v>
      </c>
      <c r="R22" s="31">
        <f t="shared" si="13"/>
        <v>987088</v>
      </c>
      <c r="S22" s="32">
        <f t="shared" si="17"/>
        <v>82257.333333333328</v>
      </c>
      <c r="T22" s="32">
        <f t="shared" si="18"/>
        <v>82257.333333333328</v>
      </c>
      <c r="U22" s="32">
        <f t="shared" si="18"/>
        <v>82257.333333333328</v>
      </c>
      <c r="V22" s="32">
        <f t="shared" si="18"/>
        <v>82257.333333333328</v>
      </c>
      <c r="W22" s="32">
        <f t="shared" si="18"/>
        <v>82257.333333333328</v>
      </c>
      <c r="X22" s="32">
        <f t="shared" si="18"/>
        <v>82257.333333333328</v>
      </c>
      <c r="Y22" s="32">
        <f t="shared" si="18"/>
        <v>82257.333333333328</v>
      </c>
      <c r="Z22" s="32">
        <f t="shared" si="18"/>
        <v>82257.333333333328</v>
      </c>
      <c r="AA22" s="32">
        <f t="shared" si="18"/>
        <v>82257.333333333328</v>
      </c>
      <c r="AB22" s="32">
        <f t="shared" si="18"/>
        <v>82257.333333333328</v>
      </c>
      <c r="AC22" s="32">
        <f t="shared" si="18"/>
        <v>82257.333333333328</v>
      </c>
      <c r="AD22" s="32">
        <f t="shared" si="18"/>
        <v>82257.333333333328</v>
      </c>
      <c r="AE22" s="33">
        <f t="shared" si="15"/>
        <v>987088.00000000012</v>
      </c>
      <c r="AF22" s="76"/>
    </row>
    <row r="23" spans="1:32" x14ac:dyDescent="0.25">
      <c r="A23" s="29">
        <f t="shared" si="16"/>
        <v>10</v>
      </c>
      <c r="B23" s="29"/>
      <c r="C23" s="29">
        <f t="shared" si="19"/>
        <v>9</v>
      </c>
      <c r="D23" s="30" t="s">
        <v>47</v>
      </c>
      <c r="E23" s="22">
        <v>154</v>
      </c>
      <c r="F23" s="23" t="str">
        <f t="shared" si="3"/>
        <v>от 100 до 900 жителей</v>
      </c>
      <c r="G23" s="23">
        <f t="shared" si="4"/>
        <v>1</v>
      </c>
      <c r="H23" s="72" t="str">
        <f t="shared" si="5"/>
        <v>1</v>
      </c>
      <c r="I23" s="25" t="str">
        <f t="shared" si="6"/>
        <v>не соответствует</v>
      </c>
      <c r="J23" s="25" t="str">
        <f t="shared" si="7"/>
        <v>0,75</v>
      </c>
      <c r="K23" s="25">
        <v>0</v>
      </c>
      <c r="L23" s="25" t="str">
        <f t="shared" si="8"/>
        <v>укомплектован</v>
      </c>
      <c r="M23" s="25" t="str">
        <f t="shared" si="9"/>
        <v>1</v>
      </c>
      <c r="N23" s="25"/>
      <c r="O23" s="75">
        <f t="shared" si="10"/>
        <v>0.75</v>
      </c>
      <c r="P23" s="31">
        <f t="shared" si="11"/>
        <v>1316117</v>
      </c>
      <c r="Q23" s="31">
        <f t="shared" si="12"/>
        <v>987087.75</v>
      </c>
      <c r="R23" s="31">
        <f t="shared" si="13"/>
        <v>987088</v>
      </c>
      <c r="S23" s="32">
        <f t="shared" si="17"/>
        <v>82257.333333333328</v>
      </c>
      <c r="T23" s="32">
        <f t="shared" si="18"/>
        <v>82257.333333333328</v>
      </c>
      <c r="U23" s="32">
        <f t="shared" si="18"/>
        <v>82257.333333333328</v>
      </c>
      <c r="V23" s="32">
        <f t="shared" si="18"/>
        <v>82257.333333333328</v>
      </c>
      <c r="W23" s="32">
        <f t="shared" si="18"/>
        <v>82257.333333333328</v>
      </c>
      <c r="X23" s="32">
        <f t="shared" si="18"/>
        <v>82257.333333333328</v>
      </c>
      <c r="Y23" s="32">
        <f t="shared" si="18"/>
        <v>82257.333333333328</v>
      </c>
      <c r="Z23" s="32">
        <f t="shared" si="18"/>
        <v>82257.333333333328</v>
      </c>
      <c r="AA23" s="32">
        <f t="shared" si="18"/>
        <v>82257.333333333328</v>
      </c>
      <c r="AB23" s="32">
        <f t="shared" si="18"/>
        <v>82257.333333333328</v>
      </c>
      <c r="AC23" s="32">
        <f t="shared" si="18"/>
        <v>82257.333333333328</v>
      </c>
      <c r="AD23" s="32">
        <f t="shared" si="18"/>
        <v>82257.333333333328</v>
      </c>
      <c r="AE23" s="33">
        <f t="shared" si="15"/>
        <v>987088.00000000012</v>
      </c>
      <c r="AF23" s="76"/>
    </row>
    <row r="24" spans="1:32" x14ac:dyDescent="0.25">
      <c r="A24" s="29">
        <f t="shared" si="16"/>
        <v>11</v>
      </c>
      <c r="B24" s="29"/>
      <c r="C24" s="29">
        <f t="shared" si="19"/>
        <v>10</v>
      </c>
      <c r="D24" s="30" t="s">
        <v>48</v>
      </c>
      <c r="E24" s="22">
        <v>267</v>
      </c>
      <c r="F24" s="23" t="str">
        <f t="shared" si="3"/>
        <v>от 100 до 900 жителей</v>
      </c>
      <c r="G24" s="23">
        <f t="shared" si="4"/>
        <v>1</v>
      </c>
      <c r="H24" s="72" t="str">
        <f t="shared" si="5"/>
        <v>1</v>
      </c>
      <c r="I24" s="25" t="str">
        <f t="shared" si="6"/>
        <v>не соответствует</v>
      </c>
      <c r="J24" s="25" t="str">
        <f t="shared" si="7"/>
        <v>0,75</v>
      </c>
      <c r="K24" s="25">
        <v>0</v>
      </c>
      <c r="L24" s="25" t="str">
        <f t="shared" si="8"/>
        <v>укомплектован</v>
      </c>
      <c r="M24" s="25" t="str">
        <f t="shared" si="9"/>
        <v>1</v>
      </c>
      <c r="N24" s="25"/>
      <c r="O24" s="75">
        <f t="shared" si="10"/>
        <v>0.75</v>
      </c>
      <c r="P24" s="31">
        <f t="shared" si="11"/>
        <v>1316117</v>
      </c>
      <c r="Q24" s="31">
        <f t="shared" si="12"/>
        <v>987087.75</v>
      </c>
      <c r="R24" s="31">
        <f t="shared" si="13"/>
        <v>987088</v>
      </c>
      <c r="S24" s="32">
        <f t="shared" si="17"/>
        <v>82257.333333333328</v>
      </c>
      <c r="T24" s="32">
        <f t="shared" si="18"/>
        <v>82257.333333333328</v>
      </c>
      <c r="U24" s="32">
        <f t="shared" si="18"/>
        <v>82257.333333333328</v>
      </c>
      <c r="V24" s="32">
        <f t="shared" si="18"/>
        <v>82257.333333333328</v>
      </c>
      <c r="W24" s="32">
        <f t="shared" si="18"/>
        <v>82257.333333333328</v>
      </c>
      <c r="X24" s="32">
        <f t="shared" si="18"/>
        <v>82257.333333333328</v>
      </c>
      <c r="Y24" s="32">
        <f t="shared" si="18"/>
        <v>82257.333333333328</v>
      </c>
      <c r="Z24" s="32">
        <f t="shared" si="18"/>
        <v>82257.333333333328</v>
      </c>
      <c r="AA24" s="32">
        <f t="shared" si="18"/>
        <v>82257.333333333328</v>
      </c>
      <c r="AB24" s="32">
        <f t="shared" si="18"/>
        <v>82257.333333333328</v>
      </c>
      <c r="AC24" s="32">
        <f t="shared" si="18"/>
        <v>82257.333333333328</v>
      </c>
      <c r="AD24" s="32">
        <f t="shared" si="18"/>
        <v>82257.333333333328</v>
      </c>
      <c r="AE24" s="33">
        <f t="shared" si="15"/>
        <v>987088.00000000012</v>
      </c>
      <c r="AF24" s="76"/>
    </row>
    <row r="25" spans="1:32" x14ac:dyDescent="0.25">
      <c r="A25" s="29">
        <f t="shared" si="16"/>
        <v>12</v>
      </c>
      <c r="B25" s="29"/>
      <c r="C25" s="29">
        <f t="shared" si="19"/>
        <v>11</v>
      </c>
      <c r="D25" s="30" t="s">
        <v>49</v>
      </c>
      <c r="E25" s="22">
        <v>95</v>
      </c>
      <c r="F25" s="23" t="str">
        <f t="shared" si="3"/>
        <v>до 100 жителей</v>
      </c>
      <c r="G25" s="23">
        <f t="shared" si="4"/>
        <v>0</v>
      </c>
      <c r="H25" s="72">
        <f t="shared" si="5"/>
        <v>0.9</v>
      </c>
      <c r="I25" s="25" t="str">
        <f t="shared" si="6"/>
        <v>не соответствует</v>
      </c>
      <c r="J25" s="25" t="str">
        <f t="shared" si="7"/>
        <v>0,75</v>
      </c>
      <c r="K25" s="25">
        <v>0</v>
      </c>
      <c r="L25" s="25" t="str">
        <f t="shared" si="8"/>
        <v>укомплектован</v>
      </c>
      <c r="M25" s="25" t="str">
        <f t="shared" si="9"/>
        <v>1</v>
      </c>
      <c r="N25" s="25"/>
      <c r="O25" s="75">
        <f t="shared" si="10"/>
        <v>0.67500000000000004</v>
      </c>
      <c r="P25" s="31">
        <f t="shared" si="11"/>
        <v>1184505.3</v>
      </c>
      <c r="Q25" s="31">
        <f t="shared" si="12"/>
        <v>888378.97500000009</v>
      </c>
      <c r="R25" s="31">
        <f t="shared" si="13"/>
        <v>888379</v>
      </c>
      <c r="S25" s="32">
        <f t="shared" si="17"/>
        <v>74031.583333333328</v>
      </c>
      <c r="T25" s="32">
        <f t="shared" si="18"/>
        <v>74031.583333333328</v>
      </c>
      <c r="U25" s="32">
        <f t="shared" si="18"/>
        <v>74031.583333333328</v>
      </c>
      <c r="V25" s="32">
        <f t="shared" si="18"/>
        <v>74031.583333333328</v>
      </c>
      <c r="W25" s="32">
        <f t="shared" si="18"/>
        <v>74031.583333333328</v>
      </c>
      <c r="X25" s="32">
        <f t="shared" si="18"/>
        <v>74031.583333333328</v>
      </c>
      <c r="Y25" s="32">
        <f t="shared" si="18"/>
        <v>74031.583333333328</v>
      </c>
      <c r="Z25" s="32">
        <f t="shared" si="18"/>
        <v>74031.583333333328</v>
      </c>
      <c r="AA25" s="32">
        <f t="shared" si="18"/>
        <v>74031.583333333328</v>
      </c>
      <c r="AB25" s="32">
        <f t="shared" si="18"/>
        <v>74031.583333333328</v>
      </c>
      <c r="AC25" s="32">
        <f t="shared" si="18"/>
        <v>74031.583333333328</v>
      </c>
      <c r="AD25" s="32">
        <f t="shared" si="18"/>
        <v>74031.583333333328</v>
      </c>
      <c r="AE25" s="33">
        <f t="shared" si="15"/>
        <v>888379.00000000012</v>
      </c>
      <c r="AF25" s="76"/>
    </row>
    <row r="26" spans="1:32" x14ac:dyDescent="0.25">
      <c r="A26" s="29">
        <f t="shared" si="16"/>
        <v>13</v>
      </c>
      <c r="B26" s="29"/>
      <c r="C26" s="29">
        <f t="shared" si="19"/>
        <v>12</v>
      </c>
      <c r="D26" s="30" t="s">
        <v>50</v>
      </c>
      <c r="E26" s="22">
        <v>1171</v>
      </c>
      <c r="F26" s="23" t="str">
        <f t="shared" si="3"/>
        <v>от 900 до 1500 жителей</v>
      </c>
      <c r="G26" s="23">
        <f t="shared" si="4"/>
        <v>2</v>
      </c>
      <c r="H26" s="72" t="str">
        <f t="shared" si="5"/>
        <v>1</v>
      </c>
      <c r="I26" s="25" t="str">
        <f t="shared" si="6"/>
        <v>не соответствует</v>
      </c>
      <c r="J26" s="25" t="str">
        <f t="shared" si="7"/>
        <v>0,75</v>
      </c>
      <c r="K26" s="25">
        <v>0</v>
      </c>
      <c r="L26" s="25" t="str">
        <f t="shared" si="8"/>
        <v>укомплектован</v>
      </c>
      <c r="M26" s="25" t="str">
        <f t="shared" si="9"/>
        <v>1</v>
      </c>
      <c r="N26" s="25"/>
      <c r="O26" s="75">
        <f t="shared" si="10"/>
        <v>0.75</v>
      </c>
      <c r="P26" s="31">
        <f t="shared" si="11"/>
        <v>2084951</v>
      </c>
      <c r="Q26" s="31">
        <f t="shared" si="12"/>
        <v>1563713.25</v>
      </c>
      <c r="R26" s="31">
        <f t="shared" si="13"/>
        <v>1563713</v>
      </c>
      <c r="S26" s="32">
        <f t="shared" si="17"/>
        <v>130309.41666666667</v>
      </c>
      <c r="T26" s="32">
        <f t="shared" si="18"/>
        <v>130309.41666666667</v>
      </c>
      <c r="U26" s="32">
        <f t="shared" si="18"/>
        <v>130309.41666666667</v>
      </c>
      <c r="V26" s="32">
        <f t="shared" si="18"/>
        <v>130309.41666666667</v>
      </c>
      <c r="W26" s="32">
        <f t="shared" si="18"/>
        <v>130309.41666666667</v>
      </c>
      <c r="X26" s="32">
        <f t="shared" si="18"/>
        <v>130309.41666666667</v>
      </c>
      <c r="Y26" s="32">
        <f t="shared" si="18"/>
        <v>130309.41666666667</v>
      </c>
      <c r="Z26" s="32">
        <f t="shared" si="18"/>
        <v>130309.41666666667</v>
      </c>
      <c r="AA26" s="32">
        <f t="shared" si="18"/>
        <v>130309.41666666667</v>
      </c>
      <c r="AB26" s="32">
        <f t="shared" si="18"/>
        <v>130309.41666666667</v>
      </c>
      <c r="AC26" s="32">
        <f t="shared" si="18"/>
        <v>130309.41666666667</v>
      </c>
      <c r="AD26" s="32">
        <f t="shared" si="18"/>
        <v>130309.41666666667</v>
      </c>
      <c r="AE26" s="33">
        <f t="shared" si="15"/>
        <v>1563713.0000000002</v>
      </c>
      <c r="AF26" s="76"/>
    </row>
    <row r="27" spans="1:32" x14ac:dyDescent="0.25">
      <c r="A27" s="29">
        <f t="shared" si="16"/>
        <v>14</v>
      </c>
      <c r="B27" s="29"/>
      <c r="C27" s="29">
        <f t="shared" si="19"/>
        <v>13</v>
      </c>
      <c r="D27" s="30" t="s">
        <v>51</v>
      </c>
      <c r="E27" s="22">
        <v>433</v>
      </c>
      <c r="F27" s="23" t="str">
        <f t="shared" si="3"/>
        <v>от 100 до 900 жителей</v>
      </c>
      <c r="G27" s="23">
        <f t="shared" si="4"/>
        <v>1</v>
      </c>
      <c r="H27" s="72" t="str">
        <f t="shared" si="5"/>
        <v>1</v>
      </c>
      <c r="I27" s="25" t="str">
        <f t="shared" si="6"/>
        <v>не соответствует</v>
      </c>
      <c r="J27" s="25" t="str">
        <f t="shared" si="7"/>
        <v>0,75</v>
      </c>
      <c r="K27" s="25">
        <v>0</v>
      </c>
      <c r="L27" s="25" t="str">
        <f t="shared" si="8"/>
        <v>укомплектован</v>
      </c>
      <c r="M27" s="25" t="str">
        <f t="shared" si="9"/>
        <v>1</v>
      </c>
      <c r="N27" s="25"/>
      <c r="O27" s="75">
        <f t="shared" si="10"/>
        <v>0.75</v>
      </c>
      <c r="P27" s="31">
        <f t="shared" si="11"/>
        <v>1316117</v>
      </c>
      <c r="Q27" s="31">
        <f t="shared" si="12"/>
        <v>987087.75</v>
      </c>
      <c r="R27" s="31">
        <f t="shared" si="13"/>
        <v>987088</v>
      </c>
      <c r="S27" s="32">
        <f t="shared" si="17"/>
        <v>82257.333333333328</v>
      </c>
      <c r="T27" s="32">
        <f t="shared" si="18"/>
        <v>82257.333333333328</v>
      </c>
      <c r="U27" s="32">
        <f t="shared" si="18"/>
        <v>82257.333333333328</v>
      </c>
      <c r="V27" s="32">
        <f t="shared" si="18"/>
        <v>82257.333333333328</v>
      </c>
      <c r="W27" s="32">
        <f t="shared" si="18"/>
        <v>82257.333333333328</v>
      </c>
      <c r="X27" s="32">
        <f t="shared" si="18"/>
        <v>82257.333333333328</v>
      </c>
      <c r="Y27" s="32">
        <f t="shared" si="18"/>
        <v>82257.333333333328</v>
      </c>
      <c r="Z27" s="32">
        <f t="shared" si="18"/>
        <v>82257.333333333328</v>
      </c>
      <c r="AA27" s="32">
        <f t="shared" si="18"/>
        <v>82257.333333333328</v>
      </c>
      <c r="AB27" s="32">
        <f t="shared" si="18"/>
        <v>82257.333333333328</v>
      </c>
      <c r="AC27" s="32">
        <f t="shared" si="18"/>
        <v>82257.333333333328</v>
      </c>
      <c r="AD27" s="32">
        <f t="shared" si="18"/>
        <v>82257.333333333328</v>
      </c>
      <c r="AE27" s="33">
        <f t="shared" si="15"/>
        <v>987088.00000000012</v>
      </c>
      <c r="AF27" s="76"/>
    </row>
    <row r="28" spans="1:32" x14ac:dyDescent="0.25">
      <c r="A28" s="29">
        <f t="shared" si="16"/>
        <v>15</v>
      </c>
      <c r="B28" s="29"/>
      <c r="C28" s="29">
        <f t="shared" si="19"/>
        <v>14</v>
      </c>
      <c r="D28" s="30" t="s">
        <v>52</v>
      </c>
      <c r="E28" s="22">
        <v>424</v>
      </c>
      <c r="F28" s="23" t="str">
        <f t="shared" si="3"/>
        <v>от 100 до 900 жителей</v>
      </c>
      <c r="G28" s="23">
        <f t="shared" si="4"/>
        <v>1</v>
      </c>
      <c r="H28" s="72" t="str">
        <f t="shared" si="5"/>
        <v>1</v>
      </c>
      <c r="I28" s="25" t="str">
        <f t="shared" si="6"/>
        <v>не соответствует</v>
      </c>
      <c r="J28" s="25" t="str">
        <f t="shared" si="7"/>
        <v>0,75</v>
      </c>
      <c r="K28" s="25">
        <v>0</v>
      </c>
      <c r="L28" s="25" t="str">
        <f t="shared" si="8"/>
        <v>укомплектован</v>
      </c>
      <c r="M28" s="25" t="str">
        <f t="shared" si="9"/>
        <v>1</v>
      </c>
      <c r="N28" s="25"/>
      <c r="O28" s="75">
        <f t="shared" si="10"/>
        <v>0.75</v>
      </c>
      <c r="P28" s="31">
        <f t="shared" si="11"/>
        <v>1316117</v>
      </c>
      <c r="Q28" s="31">
        <f t="shared" si="12"/>
        <v>987087.75</v>
      </c>
      <c r="R28" s="31">
        <f t="shared" si="13"/>
        <v>987088</v>
      </c>
      <c r="S28" s="32">
        <f t="shared" si="17"/>
        <v>82257.333333333328</v>
      </c>
      <c r="T28" s="32">
        <f t="shared" si="18"/>
        <v>82257.333333333328</v>
      </c>
      <c r="U28" s="32">
        <f t="shared" si="18"/>
        <v>82257.333333333328</v>
      </c>
      <c r="V28" s="32">
        <f t="shared" si="18"/>
        <v>82257.333333333328</v>
      </c>
      <c r="W28" s="32">
        <f t="shared" si="18"/>
        <v>82257.333333333328</v>
      </c>
      <c r="X28" s="32">
        <f t="shared" si="18"/>
        <v>82257.333333333328</v>
      </c>
      <c r="Y28" s="32">
        <f t="shared" si="18"/>
        <v>82257.333333333328</v>
      </c>
      <c r="Z28" s="32">
        <f t="shared" si="18"/>
        <v>82257.333333333328</v>
      </c>
      <c r="AA28" s="32">
        <f t="shared" si="18"/>
        <v>82257.333333333328</v>
      </c>
      <c r="AB28" s="32">
        <f t="shared" si="18"/>
        <v>82257.333333333328</v>
      </c>
      <c r="AC28" s="32">
        <f t="shared" si="18"/>
        <v>82257.333333333328</v>
      </c>
      <c r="AD28" s="32">
        <f t="shared" si="18"/>
        <v>82257.333333333328</v>
      </c>
      <c r="AE28" s="33">
        <f t="shared" si="15"/>
        <v>987088.00000000012</v>
      </c>
      <c r="AF28" s="76"/>
    </row>
    <row r="29" spans="1:32" x14ac:dyDescent="0.25">
      <c r="A29" s="29">
        <f t="shared" si="16"/>
        <v>16</v>
      </c>
      <c r="B29" s="29"/>
      <c r="C29" s="29">
        <f t="shared" si="19"/>
        <v>15</v>
      </c>
      <c r="D29" s="30" t="s">
        <v>53</v>
      </c>
      <c r="E29" s="22">
        <v>406</v>
      </c>
      <c r="F29" s="23" t="str">
        <f t="shared" si="3"/>
        <v>от 100 до 900 жителей</v>
      </c>
      <c r="G29" s="23">
        <f t="shared" si="4"/>
        <v>1</v>
      </c>
      <c r="H29" s="72" t="str">
        <f t="shared" si="5"/>
        <v>1</v>
      </c>
      <c r="I29" s="25" t="str">
        <f t="shared" si="6"/>
        <v>не соответствует</v>
      </c>
      <c r="J29" s="25" t="str">
        <f t="shared" si="7"/>
        <v>0,75</v>
      </c>
      <c r="K29" s="25">
        <v>0</v>
      </c>
      <c r="L29" s="25" t="str">
        <f t="shared" si="8"/>
        <v>укомплектован</v>
      </c>
      <c r="M29" s="25" t="str">
        <f t="shared" si="9"/>
        <v>1</v>
      </c>
      <c r="N29" s="25"/>
      <c r="O29" s="75">
        <f t="shared" si="10"/>
        <v>0.75</v>
      </c>
      <c r="P29" s="31">
        <f t="shared" si="11"/>
        <v>1316117</v>
      </c>
      <c r="Q29" s="31">
        <f t="shared" si="12"/>
        <v>987087.75</v>
      </c>
      <c r="R29" s="31">
        <f t="shared" si="13"/>
        <v>987088</v>
      </c>
      <c r="S29" s="32">
        <f t="shared" si="17"/>
        <v>82257.333333333328</v>
      </c>
      <c r="T29" s="32">
        <f t="shared" si="18"/>
        <v>82257.333333333328</v>
      </c>
      <c r="U29" s="32">
        <f t="shared" si="18"/>
        <v>82257.333333333328</v>
      </c>
      <c r="V29" s="32">
        <f t="shared" si="18"/>
        <v>82257.333333333328</v>
      </c>
      <c r="W29" s="32">
        <f t="shared" si="18"/>
        <v>82257.333333333328</v>
      </c>
      <c r="X29" s="32">
        <f t="shared" si="18"/>
        <v>82257.333333333328</v>
      </c>
      <c r="Y29" s="32">
        <f t="shared" si="18"/>
        <v>82257.333333333328</v>
      </c>
      <c r="Z29" s="32">
        <f t="shared" si="18"/>
        <v>82257.333333333328</v>
      </c>
      <c r="AA29" s="32">
        <f t="shared" si="18"/>
        <v>82257.333333333328</v>
      </c>
      <c r="AB29" s="32">
        <f t="shared" si="18"/>
        <v>82257.333333333328</v>
      </c>
      <c r="AC29" s="32">
        <f t="shared" si="18"/>
        <v>82257.333333333328</v>
      </c>
      <c r="AD29" s="32">
        <f t="shared" si="18"/>
        <v>82257.333333333328</v>
      </c>
      <c r="AE29" s="33">
        <f t="shared" si="15"/>
        <v>987088.00000000012</v>
      </c>
      <c r="AF29" s="76"/>
    </row>
    <row r="30" spans="1:32" x14ac:dyDescent="0.25">
      <c r="A30" s="29">
        <f t="shared" si="16"/>
        <v>17</v>
      </c>
      <c r="B30" s="29"/>
      <c r="C30" s="29">
        <f t="shared" si="19"/>
        <v>16</v>
      </c>
      <c r="D30" s="30" t="s">
        <v>54</v>
      </c>
      <c r="E30" s="22">
        <v>343</v>
      </c>
      <c r="F30" s="23" t="str">
        <f t="shared" si="3"/>
        <v>от 100 до 900 жителей</v>
      </c>
      <c r="G30" s="23">
        <f t="shared" si="4"/>
        <v>1</v>
      </c>
      <c r="H30" s="72" t="str">
        <f t="shared" si="5"/>
        <v>1</v>
      </c>
      <c r="I30" s="25" t="str">
        <f t="shared" si="6"/>
        <v>не соответствует</v>
      </c>
      <c r="J30" s="25" t="str">
        <f t="shared" si="7"/>
        <v>0,75</v>
      </c>
      <c r="K30" s="25">
        <v>0</v>
      </c>
      <c r="L30" s="25" t="str">
        <f t="shared" si="8"/>
        <v>укомплектован</v>
      </c>
      <c r="M30" s="25" t="str">
        <f t="shared" si="9"/>
        <v>1</v>
      </c>
      <c r="N30" s="25"/>
      <c r="O30" s="75">
        <f t="shared" si="10"/>
        <v>0.75</v>
      </c>
      <c r="P30" s="31">
        <f t="shared" si="11"/>
        <v>1316117</v>
      </c>
      <c r="Q30" s="31">
        <f t="shared" si="12"/>
        <v>987087.75</v>
      </c>
      <c r="R30" s="31">
        <f t="shared" si="13"/>
        <v>987088</v>
      </c>
      <c r="S30" s="32">
        <f t="shared" si="17"/>
        <v>82257.333333333328</v>
      </c>
      <c r="T30" s="32">
        <f t="shared" si="18"/>
        <v>82257.333333333328</v>
      </c>
      <c r="U30" s="32">
        <f t="shared" si="18"/>
        <v>82257.333333333328</v>
      </c>
      <c r="V30" s="32">
        <f t="shared" si="18"/>
        <v>82257.333333333328</v>
      </c>
      <c r="W30" s="32">
        <f t="shared" si="18"/>
        <v>82257.333333333328</v>
      </c>
      <c r="X30" s="32">
        <f t="shared" si="18"/>
        <v>82257.333333333328</v>
      </c>
      <c r="Y30" s="32">
        <f t="shared" si="18"/>
        <v>82257.333333333328</v>
      </c>
      <c r="Z30" s="32">
        <f t="shared" si="18"/>
        <v>82257.333333333328</v>
      </c>
      <c r="AA30" s="32">
        <f t="shared" si="18"/>
        <v>82257.333333333328</v>
      </c>
      <c r="AB30" s="32">
        <f t="shared" si="18"/>
        <v>82257.333333333328</v>
      </c>
      <c r="AC30" s="32">
        <f t="shared" si="18"/>
        <v>82257.333333333328</v>
      </c>
      <c r="AD30" s="32">
        <f t="shared" si="18"/>
        <v>82257.333333333328</v>
      </c>
      <c r="AE30" s="33">
        <f t="shared" si="15"/>
        <v>987088.00000000012</v>
      </c>
      <c r="AF30" s="76"/>
    </row>
    <row r="31" spans="1:32" x14ac:dyDescent="0.25">
      <c r="A31" s="29">
        <f t="shared" si="16"/>
        <v>18</v>
      </c>
      <c r="B31" s="29"/>
      <c r="C31" s="29">
        <f t="shared" si="19"/>
        <v>17</v>
      </c>
      <c r="D31" s="30" t="s">
        <v>55</v>
      </c>
      <c r="E31" s="22">
        <v>1354</v>
      </c>
      <c r="F31" s="23" t="str">
        <f t="shared" si="3"/>
        <v>от 900 до 1500 жителей</v>
      </c>
      <c r="G31" s="23">
        <f t="shared" si="4"/>
        <v>2</v>
      </c>
      <c r="H31" s="72" t="str">
        <f t="shared" si="5"/>
        <v>1</v>
      </c>
      <c r="I31" s="25" t="str">
        <f t="shared" si="6"/>
        <v>не соответствует</v>
      </c>
      <c r="J31" s="25" t="str">
        <f t="shared" si="7"/>
        <v>0,75</v>
      </c>
      <c r="K31" s="25">
        <v>0</v>
      </c>
      <c r="L31" s="25" t="str">
        <f t="shared" si="8"/>
        <v>укомплектован</v>
      </c>
      <c r="M31" s="25" t="str">
        <f t="shared" si="9"/>
        <v>1</v>
      </c>
      <c r="N31" s="25"/>
      <c r="O31" s="75">
        <f t="shared" si="10"/>
        <v>0.75</v>
      </c>
      <c r="P31" s="31">
        <f t="shared" si="11"/>
        <v>2084951</v>
      </c>
      <c r="Q31" s="31">
        <f t="shared" si="12"/>
        <v>1563713.25</v>
      </c>
      <c r="R31" s="31">
        <f t="shared" si="13"/>
        <v>1563713</v>
      </c>
      <c r="S31" s="32">
        <f t="shared" si="17"/>
        <v>130309.41666666667</v>
      </c>
      <c r="T31" s="32">
        <f t="shared" si="18"/>
        <v>130309.41666666667</v>
      </c>
      <c r="U31" s="32">
        <f t="shared" si="18"/>
        <v>130309.41666666667</v>
      </c>
      <c r="V31" s="32">
        <f t="shared" si="18"/>
        <v>130309.41666666667</v>
      </c>
      <c r="W31" s="32">
        <f t="shared" si="18"/>
        <v>130309.41666666667</v>
      </c>
      <c r="X31" s="32">
        <f t="shared" si="18"/>
        <v>130309.41666666667</v>
      </c>
      <c r="Y31" s="32">
        <f t="shared" si="18"/>
        <v>130309.41666666667</v>
      </c>
      <c r="Z31" s="32">
        <f t="shared" si="18"/>
        <v>130309.41666666667</v>
      </c>
      <c r="AA31" s="32">
        <f t="shared" si="18"/>
        <v>130309.41666666667</v>
      </c>
      <c r="AB31" s="32">
        <f t="shared" si="18"/>
        <v>130309.41666666667</v>
      </c>
      <c r="AC31" s="32">
        <f t="shared" si="18"/>
        <v>130309.41666666667</v>
      </c>
      <c r="AD31" s="32">
        <f t="shared" si="18"/>
        <v>130309.41666666667</v>
      </c>
      <c r="AE31" s="33">
        <f t="shared" si="15"/>
        <v>1563713.0000000002</v>
      </c>
      <c r="AF31" s="76"/>
    </row>
    <row r="32" spans="1:32" x14ac:dyDescent="0.25">
      <c r="A32" s="29">
        <f t="shared" si="16"/>
        <v>19</v>
      </c>
      <c r="B32" s="29"/>
      <c r="C32" s="29">
        <f t="shared" si="19"/>
        <v>18</v>
      </c>
      <c r="D32" s="30" t="s">
        <v>56</v>
      </c>
      <c r="E32" s="22">
        <v>137</v>
      </c>
      <c r="F32" s="23" t="str">
        <f t="shared" si="3"/>
        <v>от 100 до 900 жителей</v>
      </c>
      <c r="G32" s="23">
        <f t="shared" si="4"/>
        <v>1</v>
      </c>
      <c r="H32" s="72" t="str">
        <f t="shared" si="5"/>
        <v>1</v>
      </c>
      <c r="I32" s="25" t="str">
        <f t="shared" si="6"/>
        <v>не соответствует</v>
      </c>
      <c r="J32" s="25" t="str">
        <f t="shared" si="7"/>
        <v>0,75</v>
      </c>
      <c r="K32" s="25">
        <v>0</v>
      </c>
      <c r="L32" s="25" t="str">
        <f t="shared" si="8"/>
        <v>укомплектован</v>
      </c>
      <c r="M32" s="25" t="str">
        <f t="shared" si="9"/>
        <v>1</v>
      </c>
      <c r="N32" s="25"/>
      <c r="O32" s="75">
        <f t="shared" si="10"/>
        <v>0.75</v>
      </c>
      <c r="P32" s="31">
        <f t="shared" si="11"/>
        <v>1316117</v>
      </c>
      <c r="Q32" s="31">
        <f t="shared" si="12"/>
        <v>987087.75</v>
      </c>
      <c r="R32" s="31">
        <f t="shared" si="13"/>
        <v>987088</v>
      </c>
      <c r="S32" s="32">
        <f t="shared" si="17"/>
        <v>82257.333333333328</v>
      </c>
      <c r="T32" s="32">
        <f t="shared" ref="T32:AD44" si="20">S32</f>
        <v>82257.333333333328</v>
      </c>
      <c r="U32" s="32">
        <f t="shared" si="20"/>
        <v>82257.333333333328</v>
      </c>
      <c r="V32" s="32">
        <f t="shared" si="20"/>
        <v>82257.333333333328</v>
      </c>
      <c r="W32" s="32">
        <f t="shared" si="20"/>
        <v>82257.333333333328</v>
      </c>
      <c r="X32" s="32">
        <f t="shared" si="20"/>
        <v>82257.333333333328</v>
      </c>
      <c r="Y32" s="32">
        <f t="shared" si="20"/>
        <v>82257.333333333328</v>
      </c>
      <c r="Z32" s="32">
        <f t="shared" si="20"/>
        <v>82257.333333333328</v>
      </c>
      <c r="AA32" s="32">
        <f t="shared" si="20"/>
        <v>82257.333333333328</v>
      </c>
      <c r="AB32" s="32">
        <f t="shared" si="20"/>
        <v>82257.333333333328</v>
      </c>
      <c r="AC32" s="32">
        <f t="shared" si="20"/>
        <v>82257.333333333328</v>
      </c>
      <c r="AD32" s="32">
        <f t="shared" si="20"/>
        <v>82257.333333333328</v>
      </c>
      <c r="AE32" s="33">
        <f t="shared" si="15"/>
        <v>987088.00000000012</v>
      </c>
      <c r="AF32" s="76"/>
    </row>
    <row r="33" spans="1:32" x14ac:dyDescent="0.25">
      <c r="A33" s="29">
        <f t="shared" si="16"/>
        <v>20</v>
      </c>
      <c r="B33" s="29"/>
      <c r="C33" s="29">
        <f t="shared" si="19"/>
        <v>19</v>
      </c>
      <c r="D33" s="30" t="s">
        <v>57</v>
      </c>
      <c r="E33" s="22">
        <v>229</v>
      </c>
      <c r="F33" s="23" t="str">
        <f t="shared" si="3"/>
        <v>от 100 до 900 жителей</v>
      </c>
      <c r="G33" s="23">
        <f t="shared" si="4"/>
        <v>1</v>
      </c>
      <c r="H33" s="72" t="str">
        <f t="shared" si="5"/>
        <v>1</v>
      </c>
      <c r="I33" s="25" t="str">
        <f t="shared" si="6"/>
        <v>не соответствует</v>
      </c>
      <c r="J33" s="25" t="str">
        <f t="shared" si="7"/>
        <v>0,75</v>
      </c>
      <c r="K33" s="25">
        <v>0</v>
      </c>
      <c r="L33" s="25" t="str">
        <f t="shared" si="8"/>
        <v>укомплектован</v>
      </c>
      <c r="M33" s="25" t="str">
        <f t="shared" si="9"/>
        <v>1</v>
      </c>
      <c r="N33" s="25"/>
      <c r="O33" s="75">
        <f t="shared" si="10"/>
        <v>0.75</v>
      </c>
      <c r="P33" s="31">
        <f t="shared" si="11"/>
        <v>1316117</v>
      </c>
      <c r="Q33" s="31">
        <f t="shared" si="12"/>
        <v>987087.75</v>
      </c>
      <c r="R33" s="31">
        <f t="shared" si="13"/>
        <v>987088</v>
      </c>
      <c r="S33" s="32">
        <f t="shared" si="17"/>
        <v>82257.333333333328</v>
      </c>
      <c r="T33" s="32">
        <f t="shared" si="20"/>
        <v>82257.333333333328</v>
      </c>
      <c r="U33" s="32">
        <f t="shared" si="20"/>
        <v>82257.333333333328</v>
      </c>
      <c r="V33" s="32">
        <f t="shared" si="20"/>
        <v>82257.333333333328</v>
      </c>
      <c r="W33" s="32">
        <f t="shared" si="20"/>
        <v>82257.333333333328</v>
      </c>
      <c r="X33" s="32">
        <f t="shared" si="20"/>
        <v>82257.333333333328</v>
      </c>
      <c r="Y33" s="32">
        <f t="shared" si="20"/>
        <v>82257.333333333328</v>
      </c>
      <c r="Z33" s="32">
        <f t="shared" si="20"/>
        <v>82257.333333333328</v>
      </c>
      <c r="AA33" s="32">
        <f t="shared" si="20"/>
        <v>82257.333333333328</v>
      </c>
      <c r="AB33" s="32">
        <f t="shared" si="20"/>
        <v>82257.333333333328</v>
      </c>
      <c r="AC33" s="32">
        <f t="shared" si="20"/>
        <v>82257.333333333328</v>
      </c>
      <c r="AD33" s="32">
        <f t="shared" si="20"/>
        <v>82257.333333333328</v>
      </c>
      <c r="AE33" s="33">
        <f t="shared" si="15"/>
        <v>987088.00000000012</v>
      </c>
      <c r="AF33" s="76"/>
    </row>
    <row r="34" spans="1:32" x14ac:dyDescent="0.25">
      <c r="A34" s="29">
        <f t="shared" si="16"/>
        <v>21</v>
      </c>
      <c r="B34" s="29"/>
      <c r="C34" s="29">
        <f t="shared" si="19"/>
        <v>20</v>
      </c>
      <c r="D34" s="30" t="s">
        <v>58</v>
      </c>
      <c r="E34" s="22">
        <v>120</v>
      </c>
      <c r="F34" s="23" t="str">
        <f t="shared" si="3"/>
        <v>от 100 до 900 жителей</v>
      </c>
      <c r="G34" s="23">
        <f t="shared" si="4"/>
        <v>1</v>
      </c>
      <c r="H34" s="72" t="str">
        <f t="shared" si="5"/>
        <v>1</v>
      </c>
      <c r="I34" s="25" t="str">
        <f t="shared" si="6"/>
        <v>не соответствует</v>
      </c>
      <c r="J34" s="25" t="str">
        <f t="shared" si="7"/>
        <v>0,75</v>
      </c>
      <c r="K34" s="25">
        <v>0</v>
      </c>
      <c r="L34" s="25" t="str">
        <f t="shared" si="8"/>
        <v>укомплектован</v>
      </c>
      <c r="M34" s="25" t="str">
        <f t="shared" si="9"/>
        <v>1</v>
      </c>
      <c r="N34" s="25"/>
      <c r="O34" s="75">
        <f t="shared" si="10"/>
        <v>0.75</v>
      </c>
      <c r="P34" s="31">
        <f t="shared" si="11"/>
        <v>1316117</v>
      </c>
      <c r="Q34" s="31">
        <f t="shared" si="12"/>
        <v>987087.75</v>
      </c>
      <c r="R34" s="31">
        <f t="shared" si="13"/>
        <v>987088</v>
      </c>
      <c r="S34" s="32">
        <f t="shared" si="17"/>
        <v>82257.333333333328</v>
      </c>
      <c r="T34" s="32">
        <f t="shared" si="20"/>
        <v>82257.333333333328</v>
      </c>
      <c r="U34" s="32">
        <f t="shared" si="20"/>
        <v>82257.333333333328</v>
      </c>
      <c r="V34" s="32">
        <f t="shared" si="20"/>
        <v>82257.333333333328</v>
      </c>
      <c r="W34" s="32">
        <f t="shared" si="20"/>
        <v>82257.333333333328</v>
      </c>
      <c r="X34" s="32">
        <f t="shared" si="20"/>
        <v>82257.333333333328</v>
      </c>
      <c r="Y34" s="32">
        <f t="shared" si="20"/>
        <v>82257.333333333328</v>
      </c>
      <c r="Z34" s="32">
        <f t="shared" si="20"/>
        <v>82257.333333333328</v>
      </c>
      <c r="AA34" s="32">
        <f t="shared" si="20"/>
        <v>82257.333333333328</v>
      </c>
      <c r="AB34" s="32">
        <f t="shared" si="20"/>
        <v>82257.333333333328</v>
      </c>
      <c r="AC34" s="32">
        <f t="shared" si="20"/>
        <v>82257.333333333328</v>
      </c>
      <c r="AD34" s="32">
        <f t="shared" si="20"/>
        <v>82257.333333333328</v>
      </c>
      <c r="AE34" s="33">
        <f t="shared" si="15"/>
        <v>987088.00000000012</v>
      </c>
      <c r="AF34" s="76"/>
    </row>
    <row r="35" spans="1:32" x14ac:dyDescent="0.25">
      <c r="A35" s="29">
        <f t="shared" si="16"/>
        <v>22</v>
      </c>
      <c r="B35" s="29"/>
      <c r="C35" s="29">
        <f t="shared" si="19"/>
        <v>21</v>
      </c>
      <c r="D35" s="30" t="s">
        <v>59</v>
      </c>
      <c r="E35" s="22">
        <v>431</v>
      </c>
      <c r="F35" s="23" t="str">
        <f t="shared" si="3"/>
        <v>от 100 до 900 жителей</v>
      </c>
      <c r="G35" s="23">
        <f t="shared" si="4"/>
        <v>1</v>
      </c>
      <c r="H35" s="72" t="str">
        <f t="shared" si="5"/>
        <v>1</v>
      </c>
      <c r="I35" s="25" t="str">
        <f t="shared" si="6"/>
        <v>не соответствует</v>
      </c>
      <c r="J35" s="25" t="str">
        <f t="shared" si="7"/>
        <v>0,75</v>
      </c>
      <c r="K35" s="25">
        <v>0</v>
      </c>
      <c r="L35" s="25" t="str">
        <f t="shared" si="8"/>
        <v>укомплектован</v>
      </c>
      <c r="M35" s="25" t="str">
        <f t="shared" si="9"/>
        <v>1</v>
      </c>
      <c r="N35" s="25"/>
      <c r="O35" s="75">
        <f t="shared" si="10"/>
        <v>0.75</v>
      </c>
      <c r="P35" s="31">
        <f t="shared" si="11"/>
        <v>1316117</v>
      </c>
      <c r="Q35" s="31">
        <f t="shared" si="12"/>
        <v>987087.75</v>
      </c>
      <c r="R35" s="31">
        <f t="shared" si="13"/>
        <v>987088</v>
      </c>
      <c r="S35" s="32">
        <f t="shared" si="17"/>
        <v>82257.333333333328</v>
      </c>
      <c r="T35" s="32">
        <f t="shared" si="20"/>
        <v>82257.333333333328</v>
      </c>
      <c r="U35" s="32">
        <f t="shared" si="20"/>
        <v>82257.333333333328</v>
      </c>
      <c r="V35" s="32">
        <f t="shared" si="20"/>
        <v>82257.333333333328</v>
      </c>
      <c r="W35" s="32">
        <f t="shared" si="20"/>
        <v>82257.333333333328</v>
      </c>
      <c r="X35" s="32">
        <f t="shared" si="20"/>
        <v>82257.333333333328</v>
      </c>
      <c r="Y35" s="32">
        <f t="shared" si="20"/>
        <v>82257.333333333328</v>
      </c>
      <c r="Z35" s="32">
        <f t="shared" si="20"/>
        <v>82257.333333333328</v>
      </c>
      <c r="AA35" s="32">
        <f t="shared" si="20"/>
        <v>82257.333333333328</v>
      </c>
      <c r="AB35" s="32">
        <f t="shared" si="20"/>
        <v>82257.333333333328</v>
      </c>
      <c r="AC35" s="32">
        <f t="shared" si="20"/>
        <v>82257.333333333328</v>
      </c>
      <c r="AD35" s="32">
        <f t="shared" si="20"/>
        <v>82257.333333333328</v>
      </c>
      <c r="AE35" s="33">
        <f t="shared" si="15"/>
        <v>987088.00000000012</v>
      </c>
      <c r="AF35" s="76"/>
    </row>
    <row r="36" spans="1:32" x14ac:dyDescent="0.25">
      <c r="A36" s="29">
        <f t="shared" si="16"/>
        <v>23</v>
      </c>
      <c r="B36" s="29"/>
      <c r="C36" s="29">
        <f t="shared" si="19"/>
        <v>22</v>
      </c>
      <c r="D36" s="30" t="s">
        <v>60</v>
      </c>
      <c r="E36" s="22">
        <v>43</v>
      </c>
      <c r="F36" s="23" t="str">
        <f t="shared" si="3"/>
        <v>до 100 жителей</v>
      </c>
      <c r="G36" s="23">
        <f t="shared" si="4"/>
        <v>0</v>
      </c>
      <c r="H36" s="72">
        <f t="shared" si="5"/>
        <v>0.9</v>
      </c>
      <c r="I36" s="25" t="str">
        <f t="shared" si="6"/>
        <v>не соответствует</v>
      </c>
      <c r="J36" s="25" t="str">
        <f t="shared" si="7"/>
        <v>0,75</v>
      </c>
      <c r="K36" s="25">
        <v>0</v>
      </c>
      <c r="L36" s="25" t="str">
        <f t="shared" si="8"/>
        <v>укомплектован</v>
      </c>
      <c r="M36" s="25" t="str">
        <f t="shared" si="9"/>
        <v>1</v>
      </c>
      <c r="N36" s="25"/>
      <c r="O36" s="75">
        <f t="shared" si="10"/>
        <v>0.67500000000000004</v>
      </c>
      <c r="P36" s="31">
        <f t="shared" si="11"/>
        <v>1184505.3</v>
      </c>
      <c r="Q36" s="31">
        <f t="shared" si="12"/>
        <v>888378.97500000009</v>
      </c>
      <c r="R36" s="31">
        <f t="shared" si="13"/>
        <v>888379</v>
      </c>
      <c r="S36" s="32">
        <f t="shared" si="17"/>
        <v>74031.583333333328</v>
      </c>
      <c r="T36" s="32">
        <f t="shared" si="20"/>
        <v>74031.583333333328</v>
      </c>
      <c r="U36" s="32">
        <f t="shared" si="20"/>
        <v>74031.583333333328</v>
      </c>
      <c r="V36" s="32">
        <f t="shared" si="20"/>
        <v>74031.583333333328</v>
      </c>
      <c r="W36" s="32">
        <f t="shared" si="20"/>
        <v>74031.583333333328</v>
      </c>
      <c r="X36" s="32">
        <f t="shared" si="20"/>
        <v>74031.583333333328</v>
      </c>
      <c r="Y36" s="32">
        <f t="shared" si="20"/>
        <v>74031.583333333328</v>
      </c>
      <c r="Z36" s="32">
        <f t="shared" si="20"/>
        <v>74031.583333333328</v>
      </c>
      <c r="AA36" s="32">
        <f t="shared" si="20"/>
        <v>74031.583333333328</v>
      </c>
      <c r="AB36" s="32">
        <f t="shared" si="20"/>
        <v>74031.583333333328</v>
      </c>
      <c r="AC36" s="32">
        <f t="shared" si="20"/>
        <v>74031.583333333328</v>
      </c>
      <c r="AD36" s="32">
        <f t="shared" si="20"/>
        <v>74031.583333333328</v>
      </c>
      <c r="AE36" s="33">
        <f t="shared" si="15"/>
        <v>888379.00000000012</v>
      </c>
      <c r="AF36" s="76"/>
    </row>
    <row r="37" spans="1:32" x14ac:dyDescent="0.25">
      <c r="A37" s="29">
        <f t="shared" si="16"/>
        <v>24</v>
      </c>
      <c r="B37" s="29"/>
      <c r="C37" s="29">
        <f t="shared" si="19"/>
        <v>23</v>
      </c>
      <c r="D37" s="30" t="s">
        <v>61</v>
      </c>
      <c r="E37" s="22">
        <v>434</v>
      </c>
      <c r="F37" s="23" t="str">
        <f t="shared" si="3"/>
        <v>от 100 до 900 жителей</v>
      </c>
      <c r="G37" s="23">
        <f t="shared" si="4"/>
        <v>1</v>
      </c>
      <c r="H37" s="72" t="str">
        <f t="shared" si="5"/>
        <v>1</v>
      </c>
      <c r="I37" s="25" t="str">
        <f t="shared" si="6"/>
        <v>не соответствует</v>
      </c>
      <c r="J37" s="25" t="str">
        <f t="shared" si="7"/>
        <v>0,75</v>
      </c>
      <c r="K37" s="25">
        <v>0</v>
      </c>
      <c r="L37" s="25" t="str">
        <f t="shared" si="8"/>
        <v>укомплектован</v>
      </c>
      <c r="M37" s="25" t="str">
        <f t="shared" si="9"/>
        <v>1</v>
      </c>
      <c r="N37" s="25">
        <v>0</v>
      </c>
      <c r="O37" s="75">
        <f t="shared" si="10"/>
        <v>0.75</v>
      </c>
      <c r="P37" s="31">
        <f t="shared" si="11"/>
        <v>1316117</v>
      </c>
      <c r="Q37" s="31">
        <f t="shared" si="12"/>
        <v>987087.75</v>
      </c>
      <c r="R37" s="31">
        <f t="shared" si="13"/>
        <v>987088</v>
      </c>
      <c r="S37" s="32">
        <f t="shared" si="17"/>
        <v>82257.333333333328</v>
      </c>
      <c r="T37" s="32">
        <f t="shared" si="20"/>
        <v>82257.333333333328</v>
      </c>
      <c r="U37" s="32">
        <f t="shared" si="20"/>
        <v>82257.333333333328</v>
      </c>
      <c r="V37" s="32">
        <f t="shared" si="20"/>
        <v>82257.333333333328</v>
      </c>
      <c r="W37" s="32">
        <f t="shared" si="20"/>
        <v>82257.333333333328</v>
      </c>
      <c r="X37" s="32">
        <f t="shared" si="20"/>
        <v>82257.333333333328</v>
      </c>
      <c r="Y37" s="32">
        <f t="shared" si="20"/>
        <v>82257.333333333328</v>
      </c>
      <c r="Z37" s="32">
        <f t="shared" si="20"/>
        <v>82257.333333333328</v>
      </c>
      <c r="AA37" s="32">
        <f t="shared" si="20"/>
        <v>82257.333333333328</v>
      </c>
      <c r="AB37" s="32">
        <f t="shared" si="20"/>
        <v>82257.333333333328</v>
      </c>
      <c r="AC37" s="32">
        <f t="shared" si="20"/>
        <v>82257.333333333328</v>
      </c>
      <c r="AD37" s="32">
        <f t="shared" si="20"/>
        <v>82257.333333333328</v>
      </c>
      <c r="AE37" s="33">
        <f t="shared" si="15"/>
        <v>987088.00000000012</v>
      </c>
      <c r="AF37" s="76"/>
    </row>
    <row r="38" spans="1:32" x14ac:dyDescent="0.25">
      <c r="A38" s="29">
        <f t="shared" si="16"/>
        <v>25</v>
      </c>
      <c r="B38" s="29"/>
      <c r="C38" s="29">
        <f t="shared" si="19"/>
        <v>24</v>
      </c>
      <c r="D38" s="30" t="s">
        <v>62</v>
      </c>
      <c r="E38" s="22">
        <v>895</v>
      </c>
      <c r="F38" s="23" t="str">
        <f t="shared" si="3"/>
        <v>от 100 до 900 жителей</v>
      </c>
      <c r="G38" s="23">
        <f t="shared" si="4"/>
        <v>1</v>
      </c>
      <c r="H38" s="72" t="str">
        <f t="shared" si="5"/>
        <v>1</v>
      </c>
      <c r="I38" s="25" t="str">
        <f t="shared" si="6"/>
        <v>не соответствует</v>
      </c>
      <c r="J38" s="25" t="str">
        <f t="shared" si="7"/>
        <v>0,75</v>
      </c>
      <c r="K38" s="25">
        <v>0</v>
      </c>
      <c r="L38" s="25" t="str">
        <f t="shared" si="8"/>
        <v>укомплектован</v>
      </c>
      <c r="M38" s="25" t="str">
        <f t="shared" si="9"/>
        <v>1</v>
      </c>
      <c r="N38" s="25"/>
      <c r="O38" s="75">
        <f t="shared" si="10"/>
        <v>0.75</v>
      </c>
      <c r="P38" s="31">
        <f t="shared" si="11"/>
        <v>1316117</v>
      </c>
      <c r="Q38" s="31">
        <f t="shared" si="12"/>
        <v>987087.75</v>
      </c>
      <c r="R38" s="31">
        <f t="shared" si="13"/>
        <v>987088</v>
      </c>
      <c r="S38" s="32">
        <f t="shared" si="17"/>
        <v>82257.333333333328</v>
      </c>
      <c r="T38" s="32">
        <f t="shared" si="20"/>
        <v>82257.333333333328</v>
      </c>
      <c r="U38" s="32">
        <f t="shared" si="20"/>
        <v>82257.333333333328</v>
      </c>
      <c r="V38" s="32">
        <f t="shared" si="20"/>
        <v>82257.333333333328</v>
      </c>
      <c r="W38" s="32">
        <f t="shared" si="20"/>
        <v>82257.333333333328</v>
      </c>
      <c r="X38" s="32">
        <f t="shared" si="20"/>
        <v>82257.333333333328</v>
      </c>
      <c r="Y38" s="32">
        <f t="shared" si="20"/>
        <v>82257.333333333328</v>
      </c>
      <c r="Z38" s="32">
        <f t="shared" si="20"/>
        <v>82257.333333333328</v>
      </c>
      <c r="AA38" s="32">
        <f t="shared" si="20"/>
        <v>82257.333333333328</v>
      </c>
      <c r="AB38" s="32">
        <f t="shared" si="20"/>
        <v>82257.333333333328</v>
      </c>
      <c r="AC38" s="32">
        <f t="shared" si="20"/>
        <v>82257.333333333328</v>
      </c>
      <c r="AD38" s="32">
        <f t="shared" si="20"/>
        <v>82257.333333333328</v>
      </c>
      <c r="AE38" s="33">
        <f t="shared" si="15"/>
        <v>987088.00000000012</v>
      </c>
      <c r="AF38" s="76"/>
    </row>
    <row r="39" spans="1:32" x14ac:dyDescent="0.25">
      <c r="A39" s="29">
        <f t="shared" si="16"/>
        <v>26</v>
      </c>
      <c r="B39" s="29"/>
      <c r="C39" s="29">
        <f t="shared" si="19"/>
        <v>25</v>
      </c>
      <c r="D39" s="30" t="s">
        <v>63</v>
      </c>
      <c r="E39" s="34">
        <v>190</v>
      </c>
      <c r="F39" s="23" t="str">
        <f t="shared" si="3"/>
        <v>от 100 до 900 жителей</v>
      </c>
      <c r="G39" s="35">
        <f t="shared" si="4"/>
        <v>1</v>
      </c>
      <c r="H39" s="72" t="str">
        <f t="shared" si="5"/>
        <v>1</v>
      </c>
      <c r="I39" s="25" t="str">
        <f t="shared" si="6"/>
        <v>не соответствует</v>
      </c>
      <c r="J39" s="25" t="str">
        <f t="shared" si="7"/>
        <v>0,75</v>
      </c>
      <c r="K39" s="25">
        <v>0</v>
      </c>
      <c r="L39" s="25" t="str">
        <f t="shared" si="8"/>
        <v>укомплектован</v>
      </c>
      <c r="M39" s="25" t="str">
        <f t="shared" si="9"/>
        <v>1</v>
      </c>
      <c r="N39" s="25"/>
      <c r="O39" s="75">
        <f t="shared" si="10"/>
        <v>0.75</v>
      </c>
      <c r="P39" s="31">
        <f t="shared" si="11"/>
        <v>1316117</v>
      </c>
      <c r="Q39" s="31">
        <f t="shared" si="12"/>
        <v>987087.75</v>
      </c>
      <c r="R39" s="31">
        <f t="shared" si="13"/>
        <v>987088</v>
      </c>
      <c r="S39" s="32">
        <f t="shared" si="17"/>
        <v>82257.333333333328</v>
      </c>
      <c r="T39" s="32">
        <f t="shared" si="20"/>
        <v>82257.333333333328</v>
      </c>
      <c r="U39" s="32">
        <f t="shared" si="20"/>
        <v>82257.333333333328</v>
      </c>
      <c r="V39" s="32">
        <f t="shared" si="20"/>
        <v>82257.333333333328</v>
      </c>
      <c r="W39" s="32">
        <f t="shared" si="20"/>
        <v>82257.333333333328</v>
      </c>
      <c r="X39" s="32">
        <f t="shared" si="20"/>
        <v>82257.333333333328</v>
      </c>
      <c r="Y39" s="32">
        <f t="shared" si="20"/>
        <v>82257.333333333328</v>
      </c>
      <c r="Z39" s="32">
        <f t="shared" si="20"/>
        <v>82257.333333333328</v>
      </c>
      <c r="AA39" s="32">
        <f t="shared" si="20"/>
        <v>82257.333333333328</v>
      </c>
      <c r="AB39" s="32">
        <f t="shared" si="20"/>
        <v>82257.333333333328</v>
      </c>
      <c r="AC39" s="32">
        <f t="shared" si="20"/>
        <v>82257.333333333328</v>
      </c>
      <c r="AD39" s="32">
        <f t="shared" si="20"/>
        <v>82257.333333333328</v>
      </c>
      <c r="AE39" s="33">
        <f t="shared" si="15"/>
        <v>987088.00000000012</v>
      </c>
      <c r="AF39" s="76"/>
    </row>
    <row r="40" spans="1:32" x14ac:dyDescent="0.25">
      <c r="A40" s="29">
        <f t="shared" si="16"/>
        <v>27</v>
      </c>
      <c r="B40" s="29"/>
      <c r="C40" s="29">
        <f t="shared" si="19"/>
        <v>26</v>
      </c>
      <c r="D40" s="30" t="s">
        <v>64</v>
      </c>
      <c r="E40" s="36">
        <v>517</v>
      </c>
      <c r="F40" s="23" t="str">
        <f t="shared" si="3"/>
        <v>от 100 до 900 жителей</v>
      </c>
      <c r="G40" s="23">
        <f t="shared" si="4"/>
        <v>1</v>
      </c>
      <c r="H40" s="72" t="str">
        <f t="shared" si="5"/>
        <v>1</v>
      </c>
      <c r="I40" s="25" t="str">
        <f t="shared" si="6"/>
        <v>не соответствует</v>
      </c>
      <c r="J40" s="25" t="str">
        <f t="shared" si="7"/>
        <v>0,75</v>
      </c>
      <c r="K40" s="25">
        <v>0</v>
      </c>
      <c r="L40" s="25" t="str">
        <f t="shared" si="8"/>
        <v>укомплектован</v>
      </c>
      <c r="M40" s="25" t="str">
        <f t="shared" si="9"/>
        <v>1</v>
      </c>
      <c r="N40" s="25"/>
      <c r="O40" s="75">
        <f t="shared" si="10"/>
        <v>0.75</v>
      </c>
      <c r="P40" s="31">
        <f t="shared" si="11"/>
        <v>1316117</v>
      </c>
      <c r="Q40" s="31">
        <f t="shared" si="12"/>
        <v>987087.75</v>
      </c>
      <c r="R40" s="31">
        <f t="shared" si="13"/>
        <v>987088</v>
      </c>
      <c r="S40" s="32">
        <f t="shared" si="17"/>
        <v>82257.333333333328</v>
      </c>
      <c r="T40" s="32">
        <f t="shared" si="20"/>
        <v>82257.333333333328</v>
      </c>
      <c r="U40" s="32">
        <f t="shared" si="20"/>
        <v>82257.333333333328</v>
      </c>
      <c r="V40" s="32">
        <f t="shared" si="20"/>
        <v>82257.333333333328</v>
      </c>
      <c r="W40" s="32">
        <f t="shared" si="20"/>
        <v>82257.333333333328</v>
      </c>
      <c r="X40" s="32">
        <f t="shared" si="20"/>
        <v>82257.333333333328</v>
      </c>
      <c r="Y40" s="32">
        <f t="shared" si="20"/>
        <v>82257.333333333328</v>
      </c>
      <c r="Z40" s="32">
        <f t="shared" si="20"/>
        <v>82257.333333333328</v>
      </c>
      <c r="AA40" s="32">
        <f t="shared" si="20"/>
        <v>82257.333333333328</v>
      </c>
      <c r="AB40" s="32">
        <f t="shared" si="20"/>
        <v>82257.333333333328</v>
      </c>
      <c r="AC40" s="32">
        <f t="shared" si="20"/>
        <v>82257.333333333328</v>
      </c>
      <c r="AD40" s="32">
        <f t="shared" si="20"/>
        <v>82257.333333333328</v>
      </c>
      <c r="AE40" s="33">
        <f t="shared" si="15"/>
        <v>987088.00000000012</v>
      </c>
      <c r="AF40" s="76"/>
    </row>
    <row r="41" spans="1:32" x14ac:dyDescent="0.25">
      <c r="A41" s="29">
        <f t="shared" si="16"/>
        <v>28</v>
      </c>
      <c r="B41" s="29"/>
      <c r="C41" s="29">
        <f t="shared" si="19"/>
        <v>27</v>
      </c>
      <c r="D41" s="30" t="s">
        <v>65</v>
      </c>
      <c r="E41" s="37">
        <v>288</v>
      </c>
      <c r="F41" s="23" t="str">
        <f t="shared" si="3"/>
        <v>от 100 до 900 жителей</v>
      </c>
      <c r="G41" s="23">
        <f t="shared" si="4"/>
        <v>1</v>
      </c>
      <c r="H41" s="72" t="str">
        <f t="shared" si="5"/>
        <v>1</v>
      </c>
      <c r="I41" s="25" t="str">
        <f t="shared" si="6"/>
        <v>не соответствует</v>
      </c>
      <c r="J41" s="25" t="str">
        <f t="shared" si="7"/>
        <v>0,75</v>
      </c>
      <c r="K41" s="25">
        <v>0</v>
      </c>
      <c r="L41" s="25" t="str">
        <f t="shared" si="8"/>
        <v>не укомплектован</v>
      </c>
      <c r="M41" s="25" t="str">
        <f t="shared" si="9"/>
        <v>0,25</v>
      </c>
      <c r="N41" s="25">
        <v>1</v>
      </c>
      <c r="O41" s="75">
        <f t="shared" si="10"/>
        <v>0.1875</v>
      </c>
      <c r="P41" s="31">
        <f t="shared" si="11"/>
        <v>1316117</v>
      </c>
      <c r="Q41" s="31">
        <f t="shared" si="12"/>
        <v>987087.75</v>
      </c>
      <c r="R41" s="31">
        <f t="shared" si="13"/>
        <v>246772</v>
      </c>
      <c r="S41" s="32">
        <f t="shared" si="17"/>
        <v>20564.333333333332</v>
      </c>
      <c r="T41" s="32">
        <f t="shared" si="20"/>
        <v>20564.333333333332</v>
      </c>
      <c r="U41" s="32">
        <f t="shared" si="20"/>
        <v>20564.333333333332</v>
      </c>
      <c r="V41" s="32">
        <f t="shared" si="20"/>
        <v>20564.333333333332</v>
      </c>
      <c r="W41" s="32">
        <f t="shared" si="20"/>
        <v>20564.333333333332</v>
      </c>
      <c r="X41" s="32">
        <f t="shared" si="20"/>
        <v>20564.333333333332</v>
      </c>
      <c r="Y41" s="32">
        <f t="shared" si="20"/>
        <v>20564.333333333332</v>
      </c>
      <c r="Z41" s="32">
        <f t="shared" si="20"/>
        <v>20564.333333333332</v>
      </c>
      <c r="AA41" s="32">
        <f t="shared" si="20"/>
        <v>20564.333333333332</v>
      </c>
      <c r="AB41" s="32">
        <f t="shared" si="20"/>
        <v>20564.333333333332</v>
      </c>
      <c r="AC41" s="32">
        <f t="shared" si="20"/>
        <v>20564.333333333332</v>
      </c>
      <c r="AD41" s="32">
        <f t="shared" si="20"/>
        <v>20564.333333333332</v>
      </c>
      <c r="AE41" s="33">
        <f t="shared" si="15"/>
        <v>246772.00000000003</v>
      </c>
      <c r="AF41" s="76"/>
    </row>
    <row r="42" spans="1:32" x14ac:dyDescent="0.25">
      <c r="A42" s="29">
        <f t="shared" si="16"/>
        <v>29</v>
      </c>
      <c r="B42" s="29"/>
      <c r="C42" s="29">
        <f t="shared" si="19"/>
        <v>28</v>
      </c>
      <c r="D42" s="30" t="s">
        <v>66</v>
      </c>
      <c r="E42" s="38">
        <v>184</v>
      </c>
      <c r="F42" s="23" t="str">
        <f t="shared" si="3"/>
        <v>от 100 до 900 жителей</v>
      </c>
      <c r="G42" s="39">
        <f t="shared" si="4"/>
        <v>1</v>
      </c>
      <c r="H42" s="72" t="str">
        <f t="shared" si="5"/>
        <v>1</v>
      </c>
      <c r="I42" s="25" t="str">
        <f t="shared" si="6"/>
        <v>не соответствует</v>
      </c>
      <c r="J42" s="25" t="str">
        <f t="shared" si="7"/>
        <v>0,75</v>
      </c>
      <c r="K42" s="25">
        <v>0</v>
      </c>
      <c r="L42" s="25" t="str">
        <f t="shared" si="8"/>
        <v>укомплектован</v>
      </c>
      <c r="M42" s="25" t="str">
        <f t="shared" si="9"/>
        <v>1</v>
      </c>
      <c r="N42" s="25"/>
      <c r="O42" s="75">
        <f t="shared" si="10"/>
        <v>0.75</v>
      </c>
      <c r="P42" s="31">
        <f t="shared" si="11"/>
        <v>1316117</v>
      </c>
      <c r="Q42" s="31">
        <f t="shared" si="12"/>
        <v>987087.75</v>
      </c>
      <c r="R42" s="31">
        <f t="shared" si="13"/>
        <v>987088</v>
      </c>
      <c r="S42" s="32">
        <f t="shared" si="17"/>
        <v>82257.333333333328</v>
      </c>
      <c r="T42" s="32">
        <f t="shared" si="20"/>
        <v>82257.333333333328</v>
      </c>
      <c r="U42" s="32">
        <f t="shared" si="20"/>
        <v>82257.333333333328</v>
      </c>
      <c r="V42" s="32">
        <f t="shared" si="20"/>
        <v>82257.333333333328</v>
      </c>
      <c r="W42" s="32">
        <f t="shared" si="20"/>
        <v>82257.333333333328</v>
      </c>
      <c r="X42" s="32">
        <f t="shared" si="20"/>
        <v>82257.333333333328</v>
      </c>
      <c r="Y42" s="32">
        <f t="shared" si="20"/>
        <v>82257.333333333328</v>
      </c>
      <c r="Z42" s="32">
        <f t="shared" si="20"/>
        <v>82257.333333333328</v>
      </c>
      <c r="AA42" s="32">
        <f t="shared" si="20"/>
        <v>82257.333333333328</v>
      </c>
      <c r="AB42" s="32">
        <f t="shared" si="20"/>
        <v>82257.333333333328</v>
      </c>
      <c r="AC42" s="32">
        <f t="shared" si="20"/>
        <v>82257.333333333328</v>
      </c>
      <c r="AD42" s="32">
        <f t="shared" si="20"/>
        <v>82257.333333333328</v>
      </c>
      <c r="AE42" s="33">
        <f t="shared" si="15"/>
        <v>987088.00000000012</v>
      </c>
      <c r="AF42" s="76"/>
    </row>
    <row r="43" spans="1:32" x14ac:dyDescent="0.25">
      <c r="A43" s="29">
        <f t="shared" si="16"/>
        <v>30</v>
      </c>
      <c r="B43" s="29"/>
      <c r="C43" s="29">
        <f t="shared" si="19"/>
        <v>29</v>
      </c>
      <c r="D43" s="30" t="s">
        <v>67</v>
      </c>
      <c r="E43" s="38">
        <v>349</v>
      </c>
      <c r="F43" s="23" t="str">
        <f t="shared" si="3"/>
        <v>от 100 до 900 жителей</v>
      </c>
      <c r="G43" s="39">
        <f t="shared" si="4"/>
        <v>1</v>
      </c>
      <c r="H43" s="72" t="str">
        <f t="shared" si="5"/>
        <v>1</v>
      </c>
      <c r="I43" s="25" t="str">
        <f t="shared" si="6"/>
        <v>не соответствует</v>
      </c>
      <c r="J43" s="25" t="str">
        <f t="shared" si="7"/>
        <v>0,75</v>
      </c>
      <c r="K43" s="25">
        <v>0</v>
      </c>
      <c r="L43" s="25" t="str">
        <f t="shared" si="8"/>
        <v>укомплектован</v>
      </c>
      <c r="M43" s="25" t="str">
        <f t="shared" si="9"/>
        <v>1</v>
      </c>
      <c r="N43" s="25"/>
      <c r="O43" s="75">
        <f t="shared" si="10"/>
        <v>0.75</v>
      </c>
      <c r="P43" s="31">
        <f t="shared" si="11"/>
        <v>1316117</v>
      </c>
      <c r="Q43" s="31">
        <f t="shared" si="12"/>
        <v>987087.75</v>
      </c>
      <c r="R43" s="31">
        <f t="shared" si="13"/>
        <v>987088</v>
      </c>
      <c r="S43" s="32">
        <f t="shared" si="17"/>
        <v>82257.333333333328</v>
      </c>
      <c r="T43" s="32">
        <f t="shared" si="20"/>
        <v>82257.333333333328</v>
      </c>
      <c r="U43" s="32">
        <f t="shared" si="20"/>
        <v>82257.333333333328</v>
      </c>
      <c r="V43" s="32">
        <f t="shared" si="20"/>
        <v>82257.333333333328</v>
      </c>
      <c r="W43" s="32">
        <f t="shared" si="20"/>
        <v>82257.333333333328</v>
      </c>
      <c r="X43" s="32">
        <f t="shared" si="20"/>
        <v>82257.333333333328</v>
      </c>
      <c r="Y43" s="32">
        <f t="shared" si="20"/>
        <v>82257.333333333328</v>
      </c>
      <c r="Z43" s="32">
        <f t="shared" si="20"/>
        <v>82257.333333333328</v>
      </c>
      <c r="AA43" s="32">
        <f t="shared" si="20"/>
        <v>82257.333333333328</v>
      </c>
      <c r="AB43" s="32">
        <f t="shared" si="20"/>
        <v>82257.333333333328</v>
      </c>
      <c r="AC43" s="32">
        <f t="shared" si="20"/>
        <v>82257.333333333328</v>
      </c>
      <c r="AD43" s="32">
        <f t="shared" si="20"/>
        <v>82257.333333333328</v>
      </c>
      <c r="AE43" s="33">
        <f t="shared" si="15"/>
        <v>987088.00000000012</v>
      </c>
      <c r="AF43" s="76"/>
    </row>
    <row r="44" spans="1:32" x14ac:dyDescent="0.25">
      <c r="A44" s="29">
        <f t="shared" si="16"/>
        <v>31</v>
      </c>
      <c r="B44" s="29"/>
      <c r="C44" s="29">
        <f t="shared" si="19"/>
        <v>30</v>
      </c>
      <c r="D44" s="30" t="s">
        <v>68</v>
      </c>
      <c r="E44" s="38">
        <v>1405</v>
      </c>
      <c r="F44" s="23" t="str">
        <f t="shared" si="3"/>
        <v>от 900 до 1500 жителей</v>
      </c>
      <c r="G44" s="39">
        <f t="shared" si="4"/>
        <v>2</v>
      </c>
      <c r="H44" s="72" t="str">
        <f t="shared" si="5"/>
        <v>1</v>
      </c>
      <c r="I44" s="25" t="str">
        <f t="shared" si="6"/>
        <v>не соответствует</v>
      </c>
      <c r="J44" s="25" t="str">
        <f t="shared" si="7"/>
        <v>0,75</v>
      </c>
      <c r="K44" s="25">
        <v>0</v>
      </c>
      <c r="L44" s="25" t="str">
        <f t="shared" si="8"/>
        <v>укомплектован</v>
      </c>
      <c r="M44" s="25" t="str">
        <f t="shared" si="9"/>
        <v>1</v>
      </c>
      <c r="N44" s="25"/>
      <c r="O44" s="75">
        <f t="shared" si="10"/>
        <v>0.75</v>
      </c>
      <c r="P44" s="31">
        <f t="shared" si="11"/>
        <v>2084951</v>
      </c>
      <c r="Q44" s="31">
        <f t="shared" si="12"/>
        <v>1563713.25</v>
      </c>
      <c r="R44" s="31">
        <f t="shared" si="13"/>
        <v>1563713</v>
      </c>
      <c r="S44" s="32">
        <f t="shared" si="17"/>
        <v>130309.41666666667</v>
      </c>
      <c r="T44" s="32">
        <f t="shared" si="20"/>
        <v>130309.41666666667</v>
      </c>
      <c r="U44" s="32">
        <f t="shared" si="20"/>
        <v>130309.41666666667</v>
      </c>
      <c r="V44" s="32">
        <f t="shared" si="20"/>
        <v>130309.41666666667</v>
      </c>
      <c r="W44" s="32">
        <f t="shared" si="20"/>
        <v>130309.41666666667</v>
      </c>
      <c r="X44" s="32">
        <f t="shared" si="20"/>
        <v>130309.41666666667</v>
      </c>
      <c r="Y44" s="32">
        <f t="shared" si="20"/>
        <v>130309.41666666667</v>
      </c>
      <c r="Z44" s="32">
        <f t="shared" si="20"/>
        <v>130309.41666666667</v>
      </c>
      <c r="AA44" s="32">
        <f t="shared" si="20"/>
        <v>130309.41666666667</v>
      </c>
      <c r="AB44" s="32">
        <f t="shared" si="20"/>
        <v>130309.41666666667</v>
      </c>
      <c r="AC44" s="32">
        <f t="shared" si="20"/>
        <v>130309.41666666667</v>
      </c>
      <c r="AD44" s="32">
        <f t="shared" si="20"/>
        <v>130309.41666666667</v>
      </c>
      <c r="AE44" s="33">
        <f t="shared" si="15"/>
        <v>1563713.0000000002</v>
      </c>
      <c r="AF44" s="76"/>
    </row>
    <row r="45" spans="1:32" x14ac:dyDescent="0.25">
      <c r="A45" s="19"/>
      <c r="B45" s="19">
        <v>3</v>
      </c>
      <c r="C45" s="19"/>
      <c r="D45" s="21" t="s">
        <v>69</v>
      </c>
      <c r="E45" s="38"/>
      <c r="F45" s="23"/>
      <c r="G45" s="39"/>
      <c r="H45" s="72"/>
      <c r="I45" s="25"/>
      <c r="J45" s="25"/>
      <c r="K45" s="25"/>
      <c r="L45" s="25"/>
      <c r="M45" s="25"/>
      <c r="N45" s="25"/>
      <c r="O45" s="75"/>
      <c r="P45" s="26">
        <f t="shared" ref="P45:AE45" si="21">SUM(P46:P53)</f>
        <v>10528936</v>
      </c>
      <c r="Q45" s="26">
        <f t="shared" si="21"/>
        <v>9870877.5</v>
      </c>
      <c r="R45" s="26">
        <f t="shared" si="21"/>
        <v>9870878</v>
      </c>
      <c r="S45" s="27">
        <f t="shared" si="21"/>
        <v>822573.16666666663</v>
      </c>
      <c r="T45" s="27">
        <f t="shared" si="21"/>
        <v>822573.16666666663</v>
      </c>
      <c r="U45" s="27">
        <f t="shared" si="21"/>
        <v>822573.16666666663</v>
      </c>
      <c r="V45" s="27">
        <f t="shared" si="21"/>
        <v>822573.16666666663</v>
      </c>
      <c r="W45" s="27">
        <f t="shared" si="21"/>
        <v>822573.16666666663</v>
      </c>
      <c r="X45" s="27">
        <f t="shared" si="21"/>
        <v>822573.16666666663</v>
      </c>
      <c r="Y45" s="27">
        <f t="shared" si="21"/>
        <v>822573.16666666663</v>
      </c>
      <c r="Z45" s="27">
        <f t="shared" si="21"/>
        <v>822573.16666666663</v>
      </c>
      <c r="AA45" s="27">
        <f t="shared" si="21"/>
        <v>822573.16666666663</v>
      </c>
      <c r="AB45" s="27">
        <f t="shared" si="21"/>
        <v>822573.16666666663</v>
      </c>
      <c r="AC45" s="27">
        <f t="shared" si="21"/>
        <v>822573.16666666663</v>
      </c>
      <c r="AD45" s="27">
        <f t="shared" si="21"/>
        <v>822573.16666666663</v>
      </c>
      <c r="AE45" s="28">
        <f t="shared" si="21"/>
        <v>9870878</v>
      </c>
      <c r="AF45" s="77"/>
    </row>
    <row r="46" spans="1:32" x14ac:dyDescent="0.25">
      <c r="A46" s="29">
        <f>A44+1</f>
        <v>32</v>
      </c>
      <c r="B46" s="29"/>
      <c r="C46" s="29">
        <v>1</v>
      </c>
      <c r="D46" s="30" t="s">
        <v>70</v>
      </c>
      <c r="E46" s="38">
        <v>150</v>
      </c>
      <c r="F46" s="23" t="str">
        <f t="shared" ref="F46:F53" si="22">IF(G46=0,"до 100 жителей",IF(G46=1,"от 100 до 900 жителей",IF(G46=2,"от 900 до 1500 жителей",IF(G46=3,"от 1500 до 2000 жителей",IF(G46=4,"более 2000 жителей")))))</f>
        <v>от 100 до 900 жителей</v>
      </c>
      <c r="G46" s="39">
        <f t="shared" ref="G46:G53" si="23">IF(E46&lt;100,0,(IF(E46&lt;900,1,(IF(E46&lt;1500,2,IF(E46&lt;2000,3,4))))))</f>
        <v>1</v>
      </c>
      <c r="H46" s="72" t="str">
        <f t="shared" si="5"/>
        <v>1</v>
      </c>
      <c r="I46" s="25" t="str">
        <f>IF(K46=0,"не соответствует",IF(K46=1,"соответствует",))</f>
        <v>соответствует</v>
      </c>
      <c r="J46" s="25" t="str">
        <f t="shared" si="7"/>
        <v>1</v>
      </c>
      <c r="K46" s="25">
        <v>1</v>
      </c>
      <c r="L46" s="25" t="str">
        <f>IF(N46=0,"укомплектован",IF(N46=1,"не укомплектован",))</f>
        <v>укомплектован</v>
      </c>
      <c r="M46" s="25" t="str">
        <f t="shared" si="9"/>
        <v>1</v>
      </c>
      <c r="N46" s="25"/>
      <c r="O46" s="75">
        <f t="shared" ref="O46:O53" si="24">H46*J46*M46</f>
        <v>1</v>
      </c>
      <c r="P46" s="31">
        <f t="shared" ref="P46:P53" si="25">IF(G46=0,$E$3*H46,IF(G46=4,$E$5*H46,IF(G46=1,$E$3,IF(G46=2,$E$4,IF(G46=3,$E$5)))))</f>
        <v>1316117</v>
      </c>
      <c r="Q46" s="31">
        <f t="shared" ref="Q46:Q53" si="26">IF(K46=0,P46*$I$7,P46)</f>
        <v>1316117</v>
      </c>
      <c r="R46" s="31">
        <f t="shared" ref="R46:R53" si="27">ROUND(IF(N46=1,Q46*$R$7,Q46),0)</f>
        <v>1316117</v>
      </c>
      <c r="S46" s="32">
        <f>R46/12</f>
        <v>109676.41666666667</v>
      </c>
      <c r="T46" s="32">
        <f>S46</f>
        <v>109676.41666666667</v>
      </c>
      <c r="U46" s="32">
        <f t="shared" ref="U46:AD46" si="28">T46</f>
        <v>109676.41666666667</v>
      </c>
      <c r="V46" s="32">
        <f t="shared" si="28"/>
        <v>109676.41666666667</v>
      </c>
      <c r="W46" s="32">
        <f t="shared" si="28"/>
        <v>109676.41666666667</v>
      </c>
      <c r="X46" s="32">
        <f t="shared" si="28"/>
        <v>109676.41666666667</v>
      </c>
      <c r="Y46" s="32">
        <f t="shared" si="28"/>
        <v>109676.41666666667</v>
      </c>
      <c r="Z46" s="32">
        <f t="shared" si="28"/>
        <v>109676.41666666667</v>
      </c>
      <c r="AA46" s="32">
        <f t="shared" si="28"/>
        <v>109676.41666666667</v>
      </c>
      <c r="AB46" s="32">
        <f t="shared" si="28"/>
        <v>109676.41666666667</v>
      </c>
      <c r="AC46" s="32">
        <f t="shared" si="28"/>
        <v>109676.41666666667</v>
      </c>
      <c r="AD46" s="32">
        <f t="shared" si="28"/>
        <v>109676.41666666667</v>
      </c>
      <c r="AE46" s="33">
        <f>SUM(S46:AD46)</f>
        <v>1316117</v>
      </c>
      <c r="AF46" s="76"/>
    </row>
    <row r="47" spans="1:32" x14ac:dyDescent="0.25">
      <c r="A47" s="29">
        <f>A46+1</f>
        <v>33</v>
      </c>
      <c r="B47" s="29"/>
      <c r="C47" s="29">
        <f>C46+1</f>
        <v>2</v>
      </c>
      <c r="D47" s="30" t="s">
        <v>71</v>
      </c>
      <c r="E47" s="38">
        <v>339</v>
      </c>
      <c r="F47" s="23" t="str">
        <f t="shared" si="22"/>
        <v>от 100 до 900 жителей</v>
      </c>
      <c r="G47" s="39">
        <f t="shared" si="23"/>
        <v>1</v>
      </c>
      <c r="H47" s="72" t="str">
        <f t="shared" si="5"/>
        <v>1</v>
      </c>
      <c r="I47" s="25" t="str">
        <f t="shared" ref="I47:I53" si="29">IF(K47=0,"не соответствует",IF(K47=1,"соответствует",))</f>
        <v>не соответствует</v>
      </c>
      <c r="J47" s="25" t="str">
        <f t="shared" si="7"/>
        <v>0,75</v>
      </c>
      <c r="K47" s="25">
        <v>0</v>
      </c>
      <c r="L47" s="25" t="str">
        <f t="shared" ref="L47:L53" si="30">IF(N47=0,"укомплектован",IF(N47=1,"не укомплектован",))</f>
        <v>укомплектован</v>
      </c>
      <c r="M47" s="25" t="str">
        <f t="shared" si="9"/>
        <v>1</v>
      </c>
      <c r="N47" s="25"/>
      <c r="O47" s="75">
        <f t="shared" si="24"/>
        <v>0.75</v>
      </c>
      <c r="P47" s="31">
        <f t="shared" si="25"/>
        <v>1316117</v>
      </c>
      <c r="Q47" s="31">
        <f t="shared" si="26"/>
        <v>987087.75</v>
      </c>
      <c r="R47" s="31">
        <f t="shared" si="27"/>
        <v>987088</v>
      </c>
      <c r="S47" s="32">
        <f t="shared" ref="S47:S53" si="31">R47/12</f>
        <v>82257.333333333328</v>
      </c>
      <c r="T47" s="32">
        <f t="shared" ref="T47:AD53" si="32">S47</f>
        <v>82257.333333333328</v>
      </c>
      <c r="U47" s="32">
        <f t="shared" si="32"/>
        <v>82257.333333333328</v>
      </c>
      <c r="V47" s="32">
        <f t="shared" si="32"/>
        <v>82257.333333333328</v>
      </c>
      <c r="W47" s="32">
        <f t="shared" si="32"/>
        <v>82257.333333333328</v>
      </c>
      <c r="X47" s="32">
        <f t="shared" si="32"/>
        <v>82257.333333333328</v>
      </c>
      <c r="Y47" s="32">
        <f t="shared" si="32"/>
        <v>82257.333333333328</v>
      </c>
      <c r="Z47" s="32">
        <f t="shared" si="32"/>
        <v>82257.333333333328</v>
      </c>
      <c r="AA47" s="32">
        <f t="shared" si="32"/>
        <v>82257.333333333328</v>
      </c>
      <c r="AB47" s="32">
        <f t="shared" si="32"/>
        <v>82257.333333333328</v>
      </c>
      <c r="AC47" s="32">
        <f t="shared" si="32"/>
        <v>82257.333333333328</v>
      </c>
      <c r="AD47" s="32">
        <f t="shared" si="32"/>
        <v>82257.333333333328</v>
      </c>
      <c r="AE47" s="33">
        <f>SUM(S47:AD47)</f>
        <v>987088.00000000012</v>
      </c>
      <c r="AF47" s="76"/>
    </row>
    <row r="48" spans="1:32" x14ac:dyDescent="0.25">
      <c r="A48" s="29">
        <f t="shared" si="16"/>
        <v>34</v>
      </c>
      <c r="B48" s="29"/>
      <c r="C48" s="29">
        <f t="shared" ref="C48:C53" si="33">C47+1</f>
        <v>3</v>
      </c>
      <c r="D48" s="30" t="s">
        <v>72</v>
      </c>
      <c r="E48" s="38">
        <v>177</v>
      </c>
      <c r="F48" s="23" t="str">
        <f t="shared" si="22"/>
        <v>от 100 до 900 жителей</v>
      </c>
      <c r="G48" s="39">
        <f t="shared" si="23"/>
        <v>1</v>
      </c>
      <c r="H48" s="72" t="str">
        <f t="shared" si="5"/>
        <v>1</v>
      </c>
      <c r="I48" s="25" t="str">
        <f t="shared" si="29"/>
        <v>соответствует</v>
      </c>
      <c r="J48" s="25" t="str">
        <f t="shared" si="7"/>
        <v>1</v>
      </c>
      <c r="K48" s="25">
        <v>1</v>
      </c>
      <c r="L48" s="25" t="str">
        <f t="shared" si="30"/>
        <v>укомплектован</v>
      </c>
      <c r="M48" s="25" t="str">
        <f t="shared" si="9"/>
        <v>1</v>
      </c>
      <c r="N48" s="25"/>
      <c r="O48" s="75">
        <f t="shared" si="24"/>
        <v>1</v>
      </c>
      <c r="P48" s="31">
        <f t="shared" si="25"/>
        <v>1316117</v>
      </c>
      <c r="Q48" s="31">
        <f t="shared" si="26"/>
        <v>1316117</v>
      </c>
      <c r="R48" s="31">
        <f t="shared" si="27"/>
        <v>1316117</v>
      </c>
      <c r="S48" s="32">
        <f t="shared" si="31"/>
        <v>109676.41666666667</v>
      </c>
      <c r="T48" s="32">
        <f t="shared" si="32"/>
        <v>109676.41666666667</v>
      </c>
      <c r="U48" s="32">
        <f t="shared" si="32"/>
        <v>109676.41666666667</v>
      </c>
      <c r="V48" s="32">
        <f t="shared" si="32"/>
        <v>109676.41666666667</v>
      </c>
      <c r="W48" s="32">
        <f t="shared" si="32"/>
        <v>109676.41666666667</v>
      </c>
      <c r="X48" s="32">
        <f t="shared" si="32"/>
        <v>109676.41666666667</v>
      </c>
      <c r="Y48" s="32">
        <f t="shared" si="32"/>
        <v>109676.41666666667</v>
      </c>
      <c r="Z48" s="32">
        <f t="shared" si="32"/>
        <v>109676.41666666667</v>
      </c>
      <c r="AA48" s="32">
        <f t="shared" si="32"/>
        <v>109676.41666666667</v>
      </c>
      <c r="AB48" s="32">
        <f t="shared" si="32"/>
        <v>109676.41666666667</v>
      </c>
      <c r="AC48" s="32">
        <f t="shared" si="32"/>
        <v>109676.41666666667</v>
      </c>
      <c r="AD48" s="32">
        <f t="shared" si="32"/>
        <v>109676.41666666667</v>
      </c>
      <c r="AE48" s="33">
        <f t="shared" si="15"/>
        <v>1316117</v>
      </c>
      <c r="AF48" s="76"/>
    </row>
    <row r="49" spans="1:32" ht="30" x14ac:dyDescent="0.25">
      <c r="A49" s="29">
        <f t="shared" si="16"/>
        <v>35</v>
      </c>
      <c r="B49" s="29"/>
      <c r="C49" s="29">
        <f t="shared" si="33"/>
        <v>4</v>
      </c>
      <c r="D49" s="30" t="s">
        <v>73</v>
      </c>
      <c r="E49" s="38">
        <v>171</v>
      </c>
      <c r="F49" s="23" t="str">
        <f t="shared" si="22"/>
        <v>от 100 до 900 жителей</v>
      </c>
      <c r="G49" s="39">
        <f t="shared" si="23"/>
        <v>1</v>
      </c>
      <c r="H49" s="72" t="str">
        <f t="shared" si="5"/>
        <v>1</v>
      </c>
      <c r="I49" s="25" t="str">
        <f t="shared" si="29"/>
        <v>соответствует</v>
      </c>
      <c r="J49" s="25" t="str">
        <f t="shared" si="7"/>
        <v>1</v>
      </c>
      <c r="K49" s="25">
        <v>1</v>
      </c>
      <c r="L49" s="25" t="str">
        <f t="shared" si="30"/>
        <v>укомплектован</v>
      </c>
      <c r="M49" s="25" t="str">
        <f t="shared" si="9"/>
        <v>1</v>
      </c>
      <c r="N49" s="25"/>
      <c r="O49" s="75">
        <f t="shared" si="24"/>
        <v>1</v>
      </c>
      <c r="P49" s="31">
        <f t="shared" si="25"/>
        <v>1316117</v>
      </c>
      <c r="Q49" s="31">
        <f t="shared" si="26"/>
        <v>1316117</v>
      </c>
      <c r="R49" s="31">
        <f t="shared" si="27"/>
        <v>1316117</v>
      </c>
      <c r="S49" s="32">
        <f t="shared" si="31"/>
        <v>109676.41666666667</v>
      </c>
      <c r="T49" s="32">
        <f t="shared" si="32"/>
        <v>109676.41666666667</v>
      </c>
      <c r="U49" s="32">
        <f t="shared" si="32"/>
        <v>109676.41666666667</v>
      </c>
      <c r="V49" s="32">
        <f t="shared" si="32"/>
        <v>109676.41666666667</v>
      </c>
      <c r="W49" s="32">
        <f t="shared" si="32"/>
        <v>109676.41666666667</v>
      </c>
      <c r="X49" s="32">
        <f t="shared" si="32"/>
        <v>109676.41666666667</v>
      </c>
      <c r="Y49" s="32">
        <f t="shared" si="32"/>
        <v>109676.41666666667</v>
      </c>
      <c r="Z49" s="32">
        <f t="shared" si="32"/>
        <v>109676.41666666667</v>
      </c>
      <c r="AA49" s="32">
        <f t="shared" si="32"/>
        <v>109676.41666666667</v>
      </c>
      <c r="AB49" s="32">
        <f t="shared" si="32"/>
        <v>109676.41666666667</v>
      </c>
      <c r="AC49" s="32">
        <f t="shared" si="32"/>
        <v>109676.41666666667</v>
      </c>
      <c r="AD49" s="32">
        <f t="shared" si="32"/>
        <v>109676.41666666667</v>
      </c>
      <c r="AE49" s="33">
        <f t="shared" si="15"/>
        <v>1316117</v>
      </c>
      <c r="AF49" s="76"/>
    </row>
    <row r="50" spans="1:32" x14ac:dyDescent="0.25">
      <c r="A50" s="29">
        <f t="shared" si="16"/>
        <v>36</v>
      </c>
      <c r="B50" s="29"/>
      <c r="C50" s="29">
        <f t="shared" si="33"/>
        <v>5</v>
      </c>
      <c r="D50" s="30" t="s">
        <v>74</v>
      </c>
      <c r="E50" s="38">
        <v>356</v>
      </c>
      <c r="F50" s="23" t="str">
        <f t="shared" si="22"/>
        <v>от 100 до 900 жителей</v>
      </c>
      <c r="G50" s="39">
        <f t="shared" si="23"/>
        <v>1</v>
      </c>
      <c r="H50" s="72" t="str">
        <f t="shared" si="5"/>
        <v>1</v>
      </c>
      <c r="I50" s="25" t="str">
        <f t="shared" si="29"/>
        <v>соответствует</v>
      </c>
      <c r="J50" s="25" t="str">
        <f t="shared" si="7"/>
        <v>1</v>
      </c>
      <c r="K50" s="25">
        <v>1</v>
      </c>
      <c r="L50" s="25" t="str">
        <f t="shared" si="30"/>
        <v>укомплектован</v>
      </c>
      <c r="M50" s="25" t="str">
        <f t="shared" si="9"/>
        <v>1</v>
      </c>
      <c r="N50" s="25"/>
      <c r="O50" s="75">
        <f t="shared" si="24"/>
        <v>1</v>
      </c>
      <c r="P50" s="31">
        <f t="shared" si="25"/>
        <v>1316117</v>
      </c>
      <c r="Q50" s="31">
        <f t="shared" si="26"/>
        <v>1316117</v>
      </c>
      <c r="R50" s="31">
        <f t="shared" si="27"/>
        <v>1316117</v>
      </c>
      <c r="S50" s="32">
        <f t="shared" si="31"/>
        <v>109676.41666666667</v>
      </c>
      <c r="T50" s="32">
        <f t="shared" si="32"/>
        <v>109676.41666666667</v>
      </c>
      <c r="U50" s="32">
        <f t="shared" si="32"/>
        <v>109676.41666666667</v>
      </c>
      <c r="V50" s="32">
        <f t="shared" si="32"/>
        <v>109676.41666666667</v>
      </c>
      <c r="W50" s="32">
        <f t="shared" si="32"/>
        <v>109676.41666666667</v>
      </c>
      <c r="X50" s="32">
        <f t="shared" si="32"/>
        <v>109676.41666666667</v>
      </c>
      <c r="Y50" s="32">
        <f t="shared" si="32"/>
        <v>109676.41666666667</v>
      </c>
      <c r="Z50" s="32">
        <f t="shared" si="32"/>
        <v>109676.41666666667</v>
      </c>
      <c r="AA50" s="32">
        <f t="shared" si="32"/>
        <v>109676.41666666667</v>
      </c>
      <c r="AB50" s="32">
        <f t="shared" si="32"/>
        <v>109676.41666666667</v>
      </c>
      <c r="AC50" s="32">
        <f t="shared" si="32"/>
        <v>109676.41666666667</v>
      </c>
      <c r="AD50" s="32">
        <f t="shared" si="32"/>
        <v>109676.41666666667</v>
      </c>
      <c r="AE50" s="33">
        <f t="shared" si="15"/>
        <v>1316117</v>
      </c>
      <c r="AF50" s="76"/>
    </row>
    <row r="51" spans="1:32" x14ac:dyDescent="0.25">
      <c r="A51" s="29">
        <f t="shared" si="16"/>
        <v>37</v>
      </c>
      <c r="B51" s="29"/>
      <c r="C51" s="29">
        <f t="shared" si="33"/>
        <v>6</v>
      </c>
      <c r="D51" s="30" t="s">
        <v>75</v>
      </c>
      <c r="E51" s="38">
        <v>207</v>
      </c>
      <c r="F51" s="23" t="str">
        <f t="shared" si="22"/>
        <v>от 100 до 900 жителей</v>
      </c>
      <c r="G51" s="39">
        <f t="shared" si="23"/>
        <v>1</v>
      </c>
      <c r="H51" s="72" t="str">
        <f t="shared" si="5"/>
        <v>1</v>
      </c>
      <c r="I51" s="25" t="str">
        <f t="shared" si="29"/>
        <v>не соответствует</v>
      </c>
      <c r="J51" s="25" t="str">
        <f t="shared" si="7"/>
        <v>0,75</v>
      </c>
      <c r="K51" s="25">
        <v>0</v>
      </c>
      <c r="L51" s="25" t="str">
        <f t="shared" si="30"/>
        <v>укомплектован</v>
      </c>
      <c r="M51" s="25" t="str">
        <f t="shared" si="9"/>
        <v>1</v>
      </c>
      <c r="N51" s="25"/>
      <c r="O51" s="75">
        <f t="shared" si="24"/>
        <v>0.75</v>
      </c>
      <c r="P51" s="31">
        <f t="shared" si="25"/>
        <v>1316117</v>
      </c>
      <c r="Q51" s="31">
        <f t="shared" si="26"/>
        <v>987087.75</v>
      </c>
      <c r="R51" s="31">
        <f t="shared" si="27"/>
        <v>987088</v>
      </c>
      <c r="S51" s="32">
        <f t="shared" si="31"/>
        <v>82257.333333333328</v>
      </c>
      <c r="T51" s="32">
        <f t="shared" si="32"/>
        <v>82257.333333333328</v>
      </c>
      <c r="U51" s="32">
        <f t="shared" si="32"/>
        <v>82257.333333333328</v>
      </c>
      <c r="V51" s="32">
        <f t="shared" si="32"/>
        <v>82257.333333333328</v>
      </c>
      <c r="W51" s="32">
        <f t="shared" si="32"/>
        <v>82257.333333333328</v>
      </c>
      <c r="X51" s="32">
        <f t="shared" si="32"/>
        <v>82257.333333333328</v>
      </c>
      <c r="Y51" s="32">
        <f t="shared" si="32"/>
        <v>82257.333333333328</v>
      </c>
      <c r="Z51" s="32">
        <f t="shared" si="32"/>
        <v>82257.333333333328</v>
      </c>
      <c r="AA51" s="32">
        <f t="shared" si="32"/>
        <v>82257.333333333328</v>
      </c>
      <c r="AB51" s="32">
        <f t="shared" si="32"/>
        <v>82257.333333333328</v>
      </c>
      <c r="AC51" s="32">
        <f t="shared" si="32"/>
        <v>82257.333333333328</v>
      </c>
      <c r="AD51" s="32">
        <f t="shared" si="32"/>
        <v>82257.333333333328</v>
      </c>
      <c r="AE51" s="33">
        <f t="shared" si="15"/>
        <v>987088.00000000012</v>
      </c>
      <c r="AF51" s="76"/>
    </row>
    <row r="52" spans="1:32" x14ac:dyDescent="0.25">
      <c r="A52" s="29">
        <f t="shared" si="16"/>
        <v>38</v>
      </c>
      <c r="B52" s="29"/>
      <c r="C52" s="29">
        <f t="shared" si="33"/>
        <v>7</v>
      </c>
      <c r="D52" s="30" t="s">
        <v>76</v>
      </c>
      <c r="E52" s="38">
        <v>227</v>
      </c>
      <c r="F52" s="23" t="str">
        <f t="shared" si="22"/>
        <v>от 100 до 900 жителей</v>
      </c>
      <c r="G52" s="39">
        <f t="shared" si="23"/>
        <v>1</v>
      </c>
      <c r="H52" s="72" t="str">
        <f t="shared" si="5"/>
        <v>1</v>
      </c>
      <c r="I52" s="25" t="str">
        <f t="shared" si="29"/>
        <v>соответствует</v>
      </c>
      <c r="J52" s="25" t="str">
        <f t="shared" si="7"/>
        <v>1</v>
      </c>
      <c r="K52" s="25">
        <v>1</v>
      </c>
      <c r="L52" s="25" t="str">
        <f t="shared" si="30"/>
        <v>укомплектован</v>
      </c>
      <c r="M52" s="25" t="str">
        <f t="shared" si="9"/>
        <v>1</v>
      </c>
      <c r="N52" s="25"/>
      <c r="O52" s="75">
        <f t="shared" si="24"/>
        <v>1</v>
      </c>
      <c r="P52" s="31">
        <f t="shared" si="25"/>
        <v>1316117</v>
      </c>
      <c r="Q52" s="31">
        <f t="shared" si="26"/>
        <v>1316117</v>
      </c>
      <c r="R52" s="31">
        <f t="shared" si="27"/>
        <v>1316117</v>
      </c>
      <c r="S52" s="32">
        <f t="shared" si="31"/>
        <v>109676.41666666667</v>
      </c>
      <c r="T52" s="32">
        <f t="shared" si="32"/>
        <v>109676.41666666667</v>
      </c>
      <c r="U52" s="32">
        <f t="shared" si="32"/>
        <v>109676.41666666667</v>
      </c>
      <c r="V52" s="32">
        <f t="shared" si="32"/>
        <v>109676.41666666667</v>
      </c>
      <c r="W52" s="32">
        <f t="shared" si="32"/>
        <v>109676.41666666667</v>
      </c>
      <c r="X52" s="32">
        <f t="shared" si="32"/>
        <v>109676.41666666667</v>
      </c>
      <c r="Y52" s="32">
        <f t="shared" si="32"/>
        <v>109676.41666666667</v>
      </c>
      <c r="Z52" s="32">
        <f t="shared" si="32"/>
        <v>109676.41666666667</v>
      </c>
      <c r="AA52" s="32">
        <f t="shared" si="32"/>
        <v>109676.41666666667</v>
      </c>
      <c r="AB52" s="32">
        <f t="shared" si="32"/>
        <v>109676.41666666667</v>
      </c>
      <c r="AC52" s="32">
        <f t="shared" si="32"/>
        <v>109676.41666666667</v>
      </c>
      <c r="AD52" s="32">
        <f t="shared" si="32"/>
        <v>109676.41666666667</v>
      </c>
      <c r="AE52" s="33">
        <f t="shared" si="15"/>
        <v>1316117</v>
      </c>
      <c r="AF52" s="76"/>
    </row>
    <row r="53" spans="1:32" x14ac:dyDescent="0.25">
      <c r="A53" s="29">
        <f t="shared" si="16"/>
        <v>39</v>
      </c>
      <c r="B53" s="29"/>
      <c r="C53" s="29">
        <f t="shared" si="33"/>
        <v>8</v>
      </c>
      <c r="D53" s="30" t="s">
        <v>77</v>
      </c>
      <c r="E53" s="38">
        <v>176</v>
      </c>
      <c r="F53" s="23" t="str">
        <f t="shared" si="22"/>
        <v>от 100 до 900 жителей</v>
      </c>
      <c r="G53" s="39">
        <f t="shared" si="23"/>
        <v>1</v>
      </c>
      <c r="H53" s="72" t="str">
        <f t="shared" si="5"/>
        <v>1</v>
      </c>
      <c r="I53" s="25" t="str">
        <f t="shared" si="29"/>
        <v>соответствует</v>
      </c>
      <c r="J53" s="25" t="str">
        <f t="shared" si="7"/>
        <v>1</v>
      </c>
      <c r="K53" s="25">
        <v>1</v>
      </c>
      <c r="L53" s="25" t="str">
        <f t="shared" si="30"/>
        <v>укомплектован</v>
      </c>
      <c r="M53" s="25" t="str">
        <f t="shared" si="9"/>
        <v>1</v>
      </c>
      <c r="N53" s="25"/>
      <c r="O53" s="75">
        <f t="shared" si="24"/>
        <v>1</v>
      </c>
      <c r="P53" s="31">
        <f t="shared" si="25"/>
        <v>1316117</v>
      </c>
      <c r="Q53" s="31">
        <f t="shared" si="26"/>
        <v>1316117</v>
      </c>
      <c r="R53" s="31">
        <f t="shared" si="27"/>
        <v>1316117</v>
      </c>
      <c r="S53" s="32">
        <f t="shared" si="31"/>
        <v>109676.41666666667</v>
      </c>
      <c r="T53" s="32">
        <f t="shared" si="32"/>
        <v>109676.41666666667</v>
      </c>
      <c r="U53" s="32">
        <f t="shared" si="32"/>
        <v>109676.41666666667</v>
      </c>
      <c r="V53" s="32">
        <f t="shared" si="32"/>
        <v>109676.41666666667</v>
      </c>
      <c r="W53" s="32">
        <f t="shared" si="32"/>
        <v>109676.41666666667</v>
      </c>
      <c r="X53" s="32">
        <f t="shared" si="32"/>
        <v>109676.41666666667</v>
      </c>
      <c r="Y53" s="32">
        <f t="shared" si="32"/>
        <v>109676.41666666667</v>
      </c>
      <c r="Z53" s="32">
        <f t="shared" si="32"/>
        <v>109676.41666666667</v>
      </c>
      <c r="AA53" s="32">
        <f t="shared" si="32"/>
        <v>109676.41666666667</v>
      </c>
      <c r="AB53" s="32">
        <f t="shared" si="32"/>
        <v>109676.41666666667</v>
      </c>
      <c r="AC53" s="32">
        <f t="shared" si="32"/>
        <v>109676.41666666667</v>
      </c>
      <c r="AD53" s="32">
        <f t="shared" si="32"/>
        <v>109676.41666666667</v>
      </c>
      <c r="AE53" s="33">
        <f t="shared" si="15"/>
        <v>1316117</v>
      </c>
      <c r="AF53" s="76"/>
    </row>
    <row r="54" spans="1:32" x14ac:dyDescent="0.25">
      <c r="A54" s="19"/>
      <c r="B54" s="19">
        <v>4</v>
      </c>
      <c r="C54" s="19"/>
      <c r="D54" s="21" t="s">
        <v>78</v>
      </c>
      <c r="E54" s="38"/>
      <c r="F54" s="23"/>
      <c r="G54" s="39"/>
      <c r="H54" s="72"/>
      <c r="I54" s="25"/>
      <c r="J54" s="25"/>
      <c r="K54" s="25"/>
      <c r="L54" s="25"/>
      <c r="M54" s="25"/>
      <c r="N54" s="25"/>
      <c r="O54" s="75"/>
      <c r="P54" s="26">
        <f t="shared" ref="P54:AE54" si="34">SUM(P55:P71)</f>
        <v>22110765.600000001</v>
      </c>
      <c r="Q54" s="26">
        <f t="shared" si="34"/>
        <v>17241132.699999999</v>
      </c>
      <c r="R54" s="26">
        <f t="shared" si="34"/>
        <v>17241136</v>
      </c>
      <c r="S54" s="27">
        <f t="shared" si="34"/>
        <v>1436761.333333333</v>
      </c>
      <c r="T54" s="27">
        <f t="shared" si="34"/>
        <v>1436761.333333333</v>
      </c>
      <c r="U54" s="27">
        <f t="shared" si="34"/>
        <v>1436761.333333333</v>
      </c>
      <c r="V54" s="27">
        <f t="shared" si="34"/>
        <v>1436761.333333333</v>
      </c>
      <c r="W54" s="27">
        <f t="shared" si="34"/>
        <v>1436761.333333333</v>
      </c>
      <c r="X54" s="27">
        <f t="shared" si="34"/>
        <v>1436761.333333333</v>
      </c>
      <c r="Y54" s="27">
        <f t="shared" si="34"/>
        <v>1436761.333333333</v>
      </c>
      <c r="Z54" s="27">
        <f t="shared" si="34"/>
        <v>1436761.333333333</v>
      </c>
      <c r="AA54" s="27">
        <f t="shared" si="34"/>
        <v>1436761.333333333</v>
      </c>
      <c r="AB54" s="27">
        <f t="shared" si="34"/>
        <v>1436761.333333333</v>
      </c>
      <c r="AC54" s="27">
        <f t="shared" si="34"/>
        <v>1436761.333333333</v>
      </c>
      <c r="AD54" s="27">
        <f t="shared" si="34"/>
        <v>1436761.333333333</v>
      </c>
      <c r="AE54" s="28">
        <f t="shared" si="34"/>
        <v>17241136.000000004</v>
      </c>
      <c r="AF54" s="77"/>
    </row>
    <row r="55" spans="1:32" x14ac:dyDescent="0.25">
      <c r="A55" s="29">
        <f>A53+1</f>
        <v>40</v>
      </c>
      <c r="B55" s="29"/>
      <c r="C55" s="29">
        <v>1</v>
      </c>
      <c r="D55" s="30" t="s">
        <v>79</v>
      </c>
      <c r="E55" s="38">
        <v>52</v>
      </c>
      <c r="F55" s="23" t="str">
        <f t="shared" ref="F55:F71" si="35">IF(G55=0,"до 100 жителей",IF(G55=1,"от 100 до 900 жителей",IF(G55=2,"от 900 до 1500 жителей",IF(G55=3,"от 1500 до 2000 жителей",IF(G55=4,"более 2000 жителей")))))</f>
        <v>до 100 жителей</v>
      </c>
      <c r="G55" s="39">
        <f t="shared" ref="G55:G71" si="36">IF(E55&lt;100,0,(IF(E55&lt;900,1,(IF(E55&lt;1500,2,IF(E55&lt;2000,3,4))))))</f>
        <v>0</v>
      </c>
      <c r="H55" s="72">
        <f t="shared" si="5"/>
        <v>0.9</v>
      </c>
      <c r="I55" s="25" t="str">
        <f t="shared" ref="I55:I71" si="37">IF(K55=0,"не соответствует",IF(K55=1,"соответствует",))</f>
        <v>не соответствует</v>
      </c>
      <c r="J55" s="25" t="str">
        <f t="shared" si="7"/>
        <v>0,75</v>
      </c>
      <c r="K55" s="25">
        <v>0</v>
      </c>
      <c r="L55" s="25" t="str">
        <f t="shared" ref="L55:L71" si="38">IF(N55=0,"укомплектован",IF(N55=1,"не укомплектован",))</f>
        <v>укомплектован</v>
      </c>
      <c r="M55" s="25" t="str">
        <f t="shared" si="9"/>
        <v>1</v>
      </c>
      <c r="N55" s="25">
        <v>0</v>
      </c>
      <c r="O55" s="75">
        <f t="shared" ref="O55:O71" si="39">H55*J55*M55</f>
        <v>0.67500000000000004</v>
      </c>
      <c r="P55" s="31">
        <f t="shared" ref="P55:P69" si="40">IF(G55=0,$E$3*H55,IF(G55=4,$E$5*H55,IF(G55=1,$E$3,IF(G55=2,$E$4,IF(G55=3,$E$5)))))</f>
        <v>1184505.3</v>
      </c>
      <c r="Q55" s="31">
        <f t="shared" ref="Q55:Q71" si="41">IF(K55=0,P55*$I$7,P55)</f>
        <v>888378.97500000009</v>
      </c>
      <c r="R55" s="31">
        <f t="shared" ref="R55:R71" si="42">ROUND(IF(N55=1,Q55*$R$7,Q55),0)</f>
        <v>888379</v>
      </c>
      <c r="S55" s="32">
        <f>R55/12</f>
        <v>74031.583333333328</v>
      </c>
      <c r="T55" s="32">
        <f>S55</f>
        <v>74031.583333333328</v>
      </c>
      <c r="U55" s="32">
        <f t="shared" ref="U55:AD55" si="43">T55</f>
        <v>74031.583333333328</v>
      </c>
      <c r="V55" s="32">
        <f t="shared" si="43"/>
        <v>74031.583333333328</v>
      </c>
      <c r="W55" s="32">
        <f t="shared" si="43"/>
        <v>74031.583333333328</v>
      </c>
      <c r="X55" s="32">
        <f t="shared" si="43"/>
        <v>74031.583333333328</v>
      </c>
      <c r="Y55" s="32">
        <f t="shared" si="43"/>
        <v>74031.583333333328</v>
      </c>
      <c r="Z55" s="32">
        <f t="shared" si="43"/>
        <v>74031.583333333328</v>
      </c>
      <c r="AA55" s="32">
        <f t="shared" si="43"/>
        <v>74031.583333333328</v>
      </c>
      <c r="AB55" s="32">
        <f t="shared" si="43"/>
        <v>74031.583333333328</v>
      </c>
      <c r="AC55" s="32">
        <f t="shared" si="43"/>
        <v>74031.583333333328</v>
      </c>
      <c r="AD55" s="32">
        <f t="shared" si="43"/>
        <v>74031.583333333328</v>
      </c>
      <c r="AE55" s="33">
        <f t="shared" si="15"/>
        <v>888379.00000000012</v>
      </c>
      <c r="AF55" s="76"/>
    </row>
    <row r="56" spans="1:32" x14ac:dyDescent="0.25">
      <c r="A56" s="29">
        <f t="shared" si="16"/>
        <v>41</v>
      </c>
      <c r="B56" s="29"/>
      <c r="C56" s="29">
        <f t="shared" ref="C56:C61" si="44">C55+1</f>
        <v>2</v>
      </c>
      <c r="D56" s="30" t="s">
        <v>80</v>
      </c>
      <c r="E56" s="38">
        <v>236</v>
      </c>
      <c r="F56" s="23" t="str">
        <f t="shared" si="35"/>
        <v>от 100 до 900 жителей</v>
      </c>
      <c r="G56" s="39">
        <f t="shared" si="36"/>
        <v>1</v>
      </c>
      <c r="H56" s="72" t="str">
        <f t="shared" si="5"/>
        <v>1</v>
      </c>
      <c r="I56" s="25" t="str">
        <f t="shared" si="37"/>
        <v>не соответствует</v>
      </c>
      <c r="J56" s="25" t="str">
        <f t="shared" si="7"/>
        <v>0,75</v>
      </c>
      <c r="K56" s="25">
        <v>0</v>
      </c>
      <c r="L56" s="25" t="str">
        <f t="shared" si="38"/>
        <v>укомплектован</v>
      </c>
      <c r="M56" s="25" t="str">
        <f t="shared" si="9"/>
        <v>1</v>
      </c>
      <c r="N56" s="25">
        <v>0</v>
      </c>
      <c r="O56" s="75">
        <f t="shared" si="39"/>
        <v>0.75</v>
      </c>
      <c r="P56" s="31">
        <f t="shared" si="40"/>
        <v>1316117</v>
      </c>
      <c r="Q56" s="31">
        <f t="shared" si="41"/>
        <v>987087.75</v>
      </c>
      <c r="R56" s="31">
        <f t="shared" si="42"/>
        <v>987088</v>
      </c>
      <c r="S56" s="32">
        <f t="shared" ref="S56:S71" si="45">R56/12</f>
        <v>82257.333333333328</v>
      </c>
      <c r="T56" s="32">
        <f t="shared" ref="T56:AD71" si="46">S56</f>
        <v>82257.333333333328</v>
      </c>
      <c r="U56" s="32">
        <f t="shared" si="46"/>
        <v>82257.333333333328</v>
      </c>
      <c r="V56" s="32">
        <f t="shared" si="46"/>
        <v>82257.333333333328</v>
      </c>
      <c r="W56" s="32">
        <f t="shared" si="46"/>
        <v>82257.333333333328</v>
      </c>
      <c r="X56" s="32">
        <f t="shared" si="46"/>
        <v>82257.333333333328</v>
      </c>
      <c r="Y56" s="32">
        <f t="shared" si="46"/>
        <v>82257.333333333328</v>
      </c>
      <c r="Z56" s="32">
        <f t="shared" si="46"/>
        <v>82257.333333333328</v>
      </c>
      <c r="AA56" s="32">
        <f t="shared" si="46"/>
        <v>82257.333333333328</v>
      </c>
      <c r="AB56" s="32">
        <f t="shared" si="46"/>
        <v>82257.333333333328</v>
      </c>
      <c r="AC56" s="32">
        <f t="shared" si="46"/>
        <v>82257.333333333328</v>
      </c>
      <c r="AD56" s="32">
        <f t="shared" si="46"/>
        <v>82257.333333333328</v>
      </c>
      <c r="AE56" s="33">
        <f t="shared" si="15"/>
        <v>987088.00000000012</v>
      </c>
      <c r="AF56" s="76"/>
    </row>
    <row r="57" spans="1:32" x14ac:dyDescent="0.25">
      <c r="A57" s="29">
        <f t="shared" si="16"/>
        <v>42</v>
      </c>
      <c r="B57" s="29"/>
      <c r="C57" s="29">
        <f t="shared" si="44"/>
        <v>3</v>
      </c>
      <c r="D57" s="30" t="s">
        <v>81</v>
      </c>
      <c r="E57" s="38">
        <v>165</v>
      </c>
      <c r="F57" s="23" t="str">
        <f t="shared" si="35"/>
        <v>от 100 до 900 жителей</v>
      </c>
      <c r="G57" s="39">
        <f t="shared" si="36"/>
        <v>1</v>
      </c>
      <c r="H57" s="72" t="str">
        <f t="shared" si="5"/>
        <v>1</v>
      </c>
      <c r="I57" s="25" t="str">
        <f t="shared" si="37"/>
        <v>не соответствует</v>
      </c>
      <c r="J57" s="25" t="str">
        <f t="shared" si="7"/>
        <v>0,75</v>
      </c>
      <c r="K57" s="25">
        <v>0</v>
      </c>
      <c r="L57" s="25" t="str">
        <f t="shared" si="38"/>
        <v>укомплектован</v>
      </c>
      <c r="M57" s="25" t="str">
        <f t="shared" si="9"/>
        <v>1</v>
      </c>
      <c r="N57" s="25">
        <v>0</v>
      </c>
      <c r="O57" s="75">
        <f t="shared" si="39"/>
        <v>0.75</v>
      </c>
      <c r="P57" s="31">
        <f t="shared" si="40"/>
        <v>1316117</v>
      </c>
      <c r="Q57" s="31">
        <f t="shared" si="41"/>
        <v>987087.75</v>
      </c>
      <c r="R57" s="31">
        <f t="shared" si="42"/>
        <v>987088</v>
      </c>
      <c r="S57" s="32">
        <f t="shared" si="45"/>
        <v>82257.333333333328</v>
      </c>
      <c r="T57" s="32">
        <f t="shared" si="46"/>
        <v>82257.333333333328</v>
      </c>
      <c r="U57" s="32">
        <f t="shared" si="46"/>
        <v>82257.333333333328</v>
      </c>
      <c r="V57" s="32">
        <f t="shared" si="46"/>
        <v>82257.333333333328</v>
      </c>
      <c r="W57" s="32">
        <f t="shared" si="46"/>
        <v>82257.333333333328</v>
      </c>
      <c r="X57" s="32">
        <f t="shared" si="46"/>
        <v>82257.333333333328</v>
      </c>
      <c r="Y57" s="32">
        <f t="shared" si="46"/>
        <v>82257.333333333328</v>
      </c>
      <c r="Z57" s="32">
        <f t="shared" si="46"/>
        <v>82257.333333333328</v>
      </c>
      <c r="AA57" s="32">
        <f t="shared" si="46"/>
        <v>82257.333333333328</v>
      </c>
      <c r="AB57" s="32">
        <f t="shared" si="46"/>
        <v>82257.333333333328</v>
      </c>
      <c r="AC57" s="32">
        <f t="shared" si="46"/>
        <v>82257.333333333328</v>
      </c>
      <c r="AD57" s="32">
        <f t="shared" si="46"/>
        <v>82257.333333333328</v>
      </c>
      <c r="AE57" s="33">
        <f t="shared" si="15"/>
        <v>987088.00000000012</v>
      </c>
      <c r="AF57" s="76"/>
    </row>
    <row r="58" spans="1:32" x14ac:dyDescent="0.25">
      <c r="A58" s="29">
        <f t="shared" si="16"/>
        <v>43</v>
      </c>
      <c r="B58" s="29"/>
      <c r="C58" s="29">
        <f t="shared" si="44"/>
        <v>4</v>
      </c>
      <c r="D58" s="30" t="s">
        <v>82</v>
      </c>
      <c r="E58" s="38">
        <v>140</v>
      </c>
      <c r="F58" s="23" t="str">
        <f t="shared" si="35"/>
        <v>от 100 до 900 жителей</v>
      </c>
      <c r="G58" s="39">
        <f t="shared" si="36"/>
        <v>1</v>
      </c>
      <c r="H58" s="72" t="str">
        <f t="shared" si="5"/>
        <v>1</v>
      </c>
      <c r="I58" s="25" t="str">
        <f t="shared" si="37"/>
        <v>не соответствует</v>
      </c>
      <c r="J58" s="25" t="str">
        <f t="shared" si="7"/>
        <v>0,75</v>
      </c>
      <c r="K58" s="25">
        <v>0</v>
      </c>
      <c r="L58" s="25" t="str">
        <f t="shared" si="38"/>
        <v>укомплектован</v>
      </c>
      <c r="M58" s="25" t="str">
        <f t="shared" si="9"/>
        <v>1</v>
      </c>
      <c r="N58" s="25">
        <v>0</v>
      </c>
      <c r="O58" s="75">
        <f t="shared" si="39"/>
        <v>0.75</v>
      </c>
      <c r="P58" s="31">
        <f t="shared" si="40"/>
        <v>1316117</v>
      </c>
      <c r="Q58" s="31">
        <f t="shared" si="41"/>
        <v>987087.75</v>
      </c>
      <c r="R58" s="31">
        <f t="shared" si="42"/>
        <v>987088</v>
      </c>
      <c r="S58" s="32">
        <f t="shared" si="45"/>
        <v>82257.333333333328</v>
      </c>
      <c r="T58" s="32">
        <f t="shared" si="46"/>
        <v>82257.333333333328</v>
      </c>
      <c r="U58" s="32">
        <f t="shared" si="46"/>
        <v>82257.333333333328</v>
      </c>
      <c r="V58" s="32">
        <f t="shared" si="46"/>
        <v>82257.333333333328</v>
      </c>
      <c r="W58" s="32">
        <f t="shared" si="46"/>
        <v>82257.333333333328</v>
      </c>
      <c r="X58" s="32">
        <f t="shared" si="46"/>
        <v>82257.333333333328</v>
      </c>
      <c r="Y58" s="32">
        <f t="shared" si="46"/>
        <v>82257.333333333328</v>
      </c>
      <c r="Z58" s="32">
        <f t="shared" si="46"/>
        <v>82257.333333333328</v>
      </c>
      <c r="AA58" s="32">
        <f t="shared" si="46"/>
        <v>82257.333333333328</v>
      </c>
      <c r="AB58" s="32">
        <f t="shared" si="46"/>
        <v>82257.333333333328</v>
      </c>
      <c r="AC58" s="32">
        <f t="shared" si="46"/>
        <v>82257.333333333328</v>
      </c>
      <c r="AD58" s="32">
        <f t="shared" si="46"/>
        <v>82257.333333333328</v>
      </c>
      <c r="AE58" s="33">
        <f t="shared" si="15"/>
        <v>987088.00000000012</v>
      </c>
      <c r="AF58" s="76"/>
    </row>
    <row r="59" spans="1:32" x14ac:dyDescent="0.25">
      <c r="A59" s="29">
        <f t="shared" si="16"/>
        <v>44</v>
      </c>
      <c r="B59" s="29"/>
      <c r="C59" s="29">
        <f t="shared" si="44"/>
        <v>5</v>
      </c>
      <c r="D59" s="30" t="s">
        <v>83</v>
      </c>
      <c r="E59" s="38">
        <v>318</v>
      </c>
      <c r="F59" s="23" t="str">
        <f t="shared" si="35"/>
        <v>от 100 до 900 жителей</v>
      </c>
      <c r="G59" s="39">
        <f t="shared" si="36"/>
        <v>1</v>
      </c>
      <c r="H59" s="72" t="str">
        <f t="shared" si="5"/>
        <v>1</v>
      </c>
      <c r="I59" s="25" t="str">
        <f t="shared" si="37"/>
        <v>не соответствует</v>
      </c>
      <c r="J59" s="25" t="str">
        <f t="shared" si="7"/>
        <v>0,75</v>
      </c>
      <c r="K59" s="25">
        <v>0</v>
      </c>
      <c r="L59" s="25" t="str">
        <f t="shared" si="38"/>
        <v>укомплектован</v>
      </c>
      <c r="M59" s="25" t="str">
        <f t="shared" si="9"/>
        <v>1</v>
      </c>
      <c r="N59" s="25"/>
      <c r="O59" s="75">
        <f t="shared" si="39"/>
        <v>0.75</v>
      </c>
      <c r="P59" s="31">
        <f t="shared" si="40"/>
        <v>1316117</v>
      </c>
      <c r="Q59" s="31">
        <f t="shared" si="41"/>
        <v>987087.75</v>
      </c>
      <c r="R59" s="31">
        <f t="shared" si="42"/>
        <v>987088</v>
      </c>
      <c r="S59" s="32">
        <f t="shared" si="45"/>
        <v>82257.333333333328</v>
      </c>
      <c r="T59" s="32">
        <f t="shared" si="46"/>
        <v>82257.333333333328</v>
      </c>
      <c r="U59" s="32">
        <f t="shared" si="46"/>
        <v>82257.333333333328</v>
      </c>
      <c r="V59" s="32">
        <f t="shared" si="46"/>
        <v>82257.333333333328</v>
      </c>
      <c r="W59" s="32">
        <f t="shared" si="46"/>
        <v>82257.333333333328</v>
      </c>
      <c r="X59" s="32">
        <f t="shared" si="46"/>
        <v>82257.333333333328</v>
      </c>
      <c r="Y59" s="32">
        <f t="shared" si="46"/>
        <v>82257.333333333328</v>
      </c>
      <c r="Z59" s="32">
        <f t="shared" si="46"/>
        <v>82257.333333333328</v>
      </c>
      <c r="AA59" s="32">
        <f t="shared" si="46"/>
        <v>82257.333333333328</v>
      </c>
      <c r="AB59" s="32">
        <f t="shared" si="46"/>
        <v>82257.333333333328</v>
      </c>
      <c r="AC59" s="32">
        <f t="shared" si="46"/>
        <v>82257.333333333328</v>
      </c>
      <c r="AD59" s="32">
        <f t="shared" si="46"/>
        <v>82257.333333333328</v>
      </c>
      <c r="AE59" s="33">
        <f t="shared" si="15"/>
        <v>987088.00000000012</v>
      </c>
      <c r="AF59" s="76"/>
    </row>
    <row r="60" spans="1:32" x14ac:dyDescent="0.25">
      <c r="A60" s="29">
        <f t="shared" si="16"/>
        <v>45</v>
      </c>
      <c r="B60" s="29"/>
      <c r="C60" s="29">
        <f t="shared" si="44"/>
        <v>6</v>
      </c>
      <c r="D60" s="30" t="s">
        <v>84</v>
      </c>
      <c r="E60" s="38">
        <v>103</v>
      </c>
      <c r="F60" s="23" t="str">
        <f t="shared" si="35"/>
        <v>от 100 до 900 жителей</v>
      </c>
      <c r="G60" s="39">
        <f t="shared" si="36"/>
        <v>1</v>
      </c>
      <c r="H60" s="72" t="str">
        <f t="shared" si="5"/>
        <v>1</v>
      </c>
      <c r="I60" s="25" t="str">
        <f t="shared" si="37"/>
        <v>не соответствует</v>
      </c>
      <c r="J60" s="25" t="str">
        <f t="shared" si="7"/>
        <v>0,75</v>
      </c>
      <c r="K60" s="25">
        <v>0</v>
      </c>
      <c r="L60" s="25" t="str">
        <f t="shared" si="38"/>
        <v>укомплектован</v>
      </c>
      <c r="M60" s="25" t="str">
        <f t="shared" si="9"/>
        <v>1</v>
      </c>
      <c r="N60" s="25"/>
      <c r="O60" s="75">
        <f t="shared" si="39"/>
        <v>0.75</v>
      </c>
      <c r="P60" s="31">
        <f t="shared" si="40"/>
        <v>1316117</v>
      </c>
      <c r="Q60" s="31">
        <f t="shared" si="41"/>
        <v>987087.75</v>
      </c>
      <c r="R60" s="31">
        <f t="shared" si="42"/>
        <v>987088</v>
      </c>
      <c r="S60" s="32">
        <f t="shared" si="45"/>
        <v>82257.333333333328</v>
      </c>
      <c r="T60" s="32">
        <f t="shared" si="46"/>
        <v>82257.333333333328</v>
      </c>
      <c r="U60" s="32">
        <f t="shared" si="46"/>
        <v>82257.333333333328</v>
      </c>
      <c r="V60" s="32">
        <f t="shared" si="46"/>
        <v>82257.333333333328</v>
      </c>
      <c r="W60" s="32">
        <f t="shared" si="46"/>
        <v>82257.333333333328</v>
      </c>
      <c r="X60" s="32">
        <f t="shared" si="46"/>
        <v>82257.333333333328</v>
      </c>
      <c r="Y60" s="32">
        <f t="shared" si="46"/>
        <v>82257.333333333328</v>
      </c>
      <c r="Z60" s="32">
        <f t="shared" si="46"/>
        <v>82257.333333333328</v>
      </c>
      <c r="AA60" s="32">
        <f t="shared" si="46"/>
        <v>82257.333333333328</v>
      </c>
      <c r="AB60" s="32">
        <f t="shared" si="46"/>
        <v>82257.333333333328</v>
      </c>
      <c r="AC60" s="32">
        <f t="shared" si="46"/>
        <v>82257.333333333328</v>
      </c>
      <c r="AD60" s="32">
        <f t="shared" si="46"/>
        <v>82257.333333333328</v>
      </c>
      <c r="AE60" s="33">
        <f>SUM(S60:AD60)</f>
        <v>987088.00000000012</v>
      </c>
      <c r="AF60" s="76"/>
    </row>
    <row r="61" spans="1:32" x14ac:dyDescent="0.25">
      <c r="A61" s="29">
        <f>A60+1</f>
        <v>46</v>
      </c>
      <c r="B61" s="29"/>
      <c r="C61" s="29">
        <f t="shared" si="44"/>
        <v>7</v>
      </c>
      <c r="D61" s="30" t="s">
        <v>85</v>
      </c>
      <c r="E61" s="38">
        <v>673</v>
      </c>
      <c r="F61" s="23" t="str">
        <f t="shared" si="35"/>
        <v>от 100 до 900 жителей</v>
      </c>
      <c r="G61" s="39">
        <f t="shared" si="36"/>
        <v>1</v>
      </c>
      <c r="H61" s="72" t="str">
        <f t="shared" si="5"/>
        <v>1</v>
      </c>
      <c r="I61" s="25" t="str">
        <f t="shared" si="37"/>
        <v>соответствует</v>
      </c>
      <c r="J61" s="25" t="str">
        <f t="shared" si="7"/>
        <v>1</v>
      </c>
      <c r="K61" s="25">
        <v>1</v>
      </c>
      <c r="L61" s="25" t="str">
        <f t="shared" si="38"/>
        <v>укомплектован</v>
      </c>
      <c r="M61" s="25" t="str">
        <f t="shared" si="9"/>
        <v>1</v>
      </c>
      <c r="N61" s="25">
        <v>0</v>
      </c>
      <c r="O61" s="75">
        <f t="shared" si="39"/>
        <v>1</v>
      </c>
      <c r="P61" s="31">
        <f t="shared" si="40"/>
        <v>1316117</v>
      </c>
      <c r="Q61" s="31">
        <f t="shared" si="41"/>
        <v>1316117</v>
      </c>
      <c r="R61" s="31">
        <f t="shared" si="42"/>
        <v>1316117</v>
      </c>
      <c r="S61" s="32">
        <f t="shared" si="45"/>
        <v>109676.41666666667</v>
      </c>
      <c r="T61" s="32">
        <f t="shared" si="46"/>
        <v>109676.41666666667</v>
      </c>
      <c r="U61" s="32">
        <f t="shared" si="46"/>
        <v>109676.41666666667</v>
      </c>
      <c r="V61" s="32">
        <f t="shared" si="46"/>
        <v>109676.41666666667</v>
      </c>
      <c r="W61" s="32">
        <f t="shared" si="46"/>
        <v>109676.41666666667</v>
      </c>
      <c r="X61" s="32">
        <f t="shared" si="46"/>
        <v>109676.41666666667</v>
      </c>
      <c r="Y61" s="32">
        <f t="shared" si="46"/>
        <v>109676.41666666667</v>
      </c>
      <c r="Z61" s="32">
        <f t="shared" si="46"/>
        <v>109676.41666666667</v>
      </c>
      <c r="AA61" s="32">
        <f t="shared" si="46"/>
        <v>109676.41666666667</v>
      </c>
      <c r="AB61" s="32">
        <f t="shared" si="46"/>
        <v>109676.41666666667</v>
      </c>
      <c r="AC61" s="32">
        <f t="shared" si="46"/>
        <v>109676.41666666667</v>
      </c>
      <c r="AD61" s="32">
        <f t="shared" si="46"/>
        <v>109676.41666666667</v>
      </c>
      <c r="AE61" s="33">
        <f>SUM(S61:AD61)</f>
        <v>1316117</v>
      </c>
      <c r="AF61" s="76"/>
    </row>
    <row r="62" spans="1:32" x14ac:dyDescent="0.25">
      <c r="A62" s="29">
        <f>A61+1</f>
        <v>47</v>
      </c>
      <c r="B62" s="29"/>
      <c r="C62" s="29">
        <f>C61+1</f>
        <v>8</v>
      </c>
      <c r="D62" s="30" t="s">
        <v>86</v>
      </c>
      <c r="E62" s="38">
        <v>122</v>
      </c>
      <c r="F62" s="23" t="str">
        <f t="shared" si="35"/>
        <v>от 100 до 900 жителей</v>
      </c>
      <c r="G62" s="39">
        <f t="shared" si="36"/>
        <v>1</v>
      </c>
      <c r="H62" s="72" t="str">
        <f t="shared" si="5"/>
        <v>1</v>
      </c>
      <c r="I62" s="25" t="str">
        <f t="shared" si="37"/>
        <v>не соответствует</v>
      </c>
      <c r="J62" s="25" t="str">
        <f t="shared" si="7"/>
        <v>0,75</v>
      </c>
      <c r="K62" s="25">
        <v>0</v>
      </c>
      <c r="L62" s="25" t="str">
        <f t="shared" si="38"/>
        <v>укомплектован</v>
      </c>
      <c r="M62" s="25" t="str">
        <f t="shared" si="9"/>
        <v>1</v>
      </c>
      <c r="N62" s="25"/>
      <c r="O62" s="75">
        <f t="shared" si="39"/>
        <v>0.75</v>
      </c>
      <c r="P62" s="31">
        <f t="shared" si="40"/>
        <v>1316117</v>
      </c>
      <c r="Q62" s="31">
        <f t="shared" si="41"/>
        <v>987087.75</v>
      </c>
      <c r="R62" s="31">
        <f t="shared" si="42"/>
        <v>987088</v>
      </c>
      <c r="S62" s="32">
        <f t="shared" si="45"/>
        <v>82257.333333333328</v>
      </c>
      <c r="T62" s="32">
        <f t="shared" si="46"/>
        <v>82257.333333333328</v>
      </c>
      <c r="U62" s="32">
        <f t="shared" si="46"/>
        <v>82257.333333333328</v>
      </c>
      <c r="V62" s="32">
        <f t="shared" si="46"/>
        <v>82257.333333333328</v>
      </c>
      <c r="W62" s="32">
        <f t="shared" si="46"/>
        <v>82257.333333333328</v>
      </c>
      <c r="X62" s="32">
        <f t="shared" si="46"/>
        <v>82257.333333333328</v>
      </c>
      <c r="Y62" s="32">
        <f t="shared" si="46"/>
        <v>82257.333333333328</v>
      </c>
      <c r="Z62" s="32">
        <f t="shared" si="46"/>
        <v>82257.333333333328</v>
      </c>
      <c r="AA62" s="32">
        <f t="shared" si="46"/>
        <v>82257.333333333328</v>
      </c>
      <c r="AB62" s="32">
        <f t="shared" si="46"/>
        <v>82257.333333333328</v>
      </c>
      <c r="AC62" s="32">
        <f t="shared" si="46"/>
        <v>82257.333333333328</v>
      </c>
      <c r="AD62" s="32">
        <f t="shared" si="46"/>
        <v>82257.333333333328</v>
      </c>
      <c r="AE62" s="33">
        <f t="shared" si="15"/>
        <v>987088.00000000012</v>
      </c>
      <c r="AF62" s="76"/>
    </row>
    <row r="63" spans="1:32" x14ac:dyDescent="0.25">
      <c r="A63" s="29">
        <f t="shared" si="16"/>
        <v>48</v>
      </c>
      <c r="B63" s="29"/>
      <c r="C63" s="29">
        <f t="shared" ref="C63:C69" si="47">C62+1</f>
        <v>9</v>
      </c>
      <c r="D63" s="30" t="s">
        <v>87</v>
      </c>
      <c r="E63" s="38">
        <v>101</v>
      </c>
      <c r="F63" s="23" t="str">
        <f t="shared" si="35"/>
        <v>от 100 до 900 жителей</v>
      </c>
      <c r="G63" s="39">
        <f t="shared" si="36"/>
        <v>1</v>
      </c>
      <c r="H63" s="72" t="str">
        <f t="shared" si="5"/>
        <v>1</v>
      </c>
      <c r="I63" s="25" t="str">
        <f t="shared" si="37"/>
        <v>не соответствует</v>
      </c>
      <c r="J63" s="25" t="str">
        <f t="shared" si="7"/>
        <v>0,75</v>
      </c>
      <c r="K63" s="25">
        <v>0</v>
      </c>
      <c r="L63" s="25" t="str">
        <f t="shared" si="38"/>
        <v>укомплектован</v>
      </c>
      <c r="M63" s="25" t="str">
        <f t="shared" si="9"/>
        <v>1</v>
      </c>
      <c r="N63" s="40">
        <v>0</v>
      </c>
      <c r="O63" s="75">
        <f t="shared" si="39"/>
        <v>0.75</v>
      </c>
      <c r="P63" s="31">
        <f t="shared" si="40"/>
        <v>1316117</v>
      </c>
      <c r="Q63" s="31">
        <f t="shared" si="41"/>
        <v>987087.75</v>
      </c>
      <c r="R63" s="31">
        <f t="shared" si="42"/>
        <v>987088</v>
      </c>
      <c r="S63" s="32">
        <f t="shared" si="45"/>
        <v>82257.333333333328</v>
      </c>
      <c r="T63" s="32">
        <f t="shared" si="46"/>
        <v>82257.333333333328</v>
      </c>
      <c r="U63" s="32">
        <f t="shared" si="46"/>
        <v>82257.333333333328</v>
      </c>
      <c r="V63" s="32">
        <f t="shared" si="46"/>
        <v>82257.333333333328</v>
      </c>
      <c r="W63" s="32">
        <f t="shared" si="46"/>
        <v>82257.333333333328</v>
      </c>
      <c r="X63" s="32">
        <f t="shared" si="46"/>
        <v>82257.333333333328</v>
      </c>
      <c r="Y63" s="32">
        <f t="shared" si="46"/>
        <v>82257.333333333328</v>
      </c>
      <c r="Z63" s="32">
        <f t="shared" si="46"/>
        <v>82257.333333333328</v>
      </c>
      <c r="AA63" s="32">
        <f t="shared" si="46"/>
        <v>82257.333333333328</v>
      </c>
      <c r="AB63" s="32">
        <f t="shared" si="46"/>
        <v>82257.333333333328</v>
      </c>
      <c r="AC63" s="32">
        <f t="shared" si="46"/>
        <v>82257.333333333328</v>
      </c>
      <c r="AD63" s="32">
        <f t="shared" si="46"/>
        <v>82257.333333333328</v>
      </c>
      <c r="AE63" s="33">
        <f t="shared" si="15"/>
        <v>987088.00000000012</v>
      </c>
      <c r="AF63" s="76"/>
    </row>
    <row r="64" spans="1:32" x14ac:dyDescent="0.25">
      <c r="A64" s="29">
        <f t="shared" si="16"/>
        <v>49</v>
      </c>
      <c r="B64" s="29"/>
      <c r="C64" s="29">
        <f t="shared" si="47"/>
        <v>10</v>
      </c>
      <c r="D64" s="30" t="s">
        <v>88</v>
      </c>
      <c r="E64" s="38">
        <v>195</v>
      </c>
      <c r="F64" s="23" t="str">
        <f t="shared" si="35"/>
        <v>от 100 до 900 жителей</v>
      </c>
      <c r="G64" s="39">
        <f t="shared" si="36"/>
        <v>1</v>
      </c>
      <c r="H64" s="72" t="str">
        <f t="shared" si="5"/>
        <v>1</v>
      </c>
      <c r="I64" s="25" t="str">
        <f t="shared" si="37"/>
        <v>соответствует</v>
      </c>
      <c r="J64" s="25" t="str">
        <f t="shared" si="7"/>
        <v>1</v>
      </c>
      <c r="K64" s="25">
        <v>1</v>
      </c>
      <c r="L64" s="25" t="str">
        <f t="shared" si="38"/>
        <v>укомплектован</v>
      </c>
      <c r="M64" s="25" t="str">
        <f t="shared" si="9"/>
        <v>1</v>
      </c>
      <c r="N64" s="25"/>
      <c r="O64" s="75">
        <f t="shared" si="39"/>
        <v>1</v>
      </c>
      <c r="P64" s="31">
        <f t="shared" si="40"/>
        <v>1316117</v>
      </c>
      <c r="Q64" s="31">
        <f t="shared" si="41"/>
        <v>1316117</v>
      </c>
      <c r="R64" s="31">
        <f t="shared" si="42"/>
        <v>1316117</v>
      </c>
      <c r="S64" s="32">
        <f t="shared" si="45"/>
        <v>109676.41666666667</v>
      </c>
      <c r="T64" s="32">
        <f t="shared" si="46"/>
        <v>109676.41666666667</v>
      </c>
      <c r="U64" s="32">
        <f t="shared" si="46"/>
        <v>109676.41666666667</v>
      </c>
      <c r="V64" s="32">
        <f t="shared" si="46"/>
        <v>109676.41666666667</v>
      </c>
      <c r="W64" s="32">
        <f t="shared" si="46"/>
        <v>109676.41666666667</v>
      </c>
      <c r="X64" s="32">
        <f t="shared" si="46"/>
        <v>109676.41666666667</v>
      </c>
      <c r="Y64" s="32">
        <f t="shared" si="46"/>
        <v>109676.41666666667</v>
      </c>
      <c r="Z64" s="32">
        <f t="shared" si="46"/>
        <v>109676.41666666667</v>
      </c>
      <c r="AA64" s="32">
        <f t="shared" si="46"/>
        <v>109676.41666666667</v>
      </c>
      <c r="AB64" s="32">
        <f t="shared" si="46"/>
        <v>109676.41666666667</v>
      </c>
      <c r="AC64" s="32">
        <f t="shared" si="46"/>
        <v>109676.41666666667</v>
      </c>
      <c r="AD64" s="32">
        <f t="shared" si="46"/>
        <v>109676.41666666667</v>
      </c>
      <c r="AE64" s="33">
        <f t="shared" si="15"/>
        <v>1316117</v>
      </c>
      <c r="AF64" s="76"/>
    </row>
    <row r="65" spans="1:32" x14ac:dyDescent="0.25">
      <c r="A65" s="29">
        <f t="shared" si="16"/>
        <v>50</v>
      </c>
      <c r="B65" s="29"/>
      <c r="C65" s="29">
        <f t="shared" si="47"/>
        <v>11</v>
      </c>
      <c r="D65" s="30" t="s">
        <v>89</v>
      </c>
      <c r="E65" s="38">
        <v>193</v>
      </c>
      <c r="F65" s="23" t="str">
        <f t="shared" si="35"/>
        <v>от 100 до 900 жителей</v>
      </c>
      <c r="G65" s="39">
        <f t="shared" si="36"/>
        <v>1</v>
      </c>
      <c r="H65" s="72" t="str">
        <f t="shared" si="5"/>
        <v>1</v>
      </c>
      <c r="I65" s="25" t="str">
        <f t="shared" si="37"/>
        <v>не соответствует</v>
      </c>
      <c r="J65" s="25" t="str">
        <f t="shared" si="7"/>
        <v>0,75</v>
      </c>
      <c r="K65" s="25">
        <v>0</v>
      </c>
      <c r="L65" s="25" t="str">
        <f t="shared" si="38"/>
        <v>укомплектован</v>
      </c>
      <c r="M65" s="25" t="str">
        <f t="shared" si="9"/>
        <v>1</v>
      </c>
      <c r="N65" s="25"/>
      <c r="O65" s="75">
        <f t="shared" si="39"/>
        <v>0.75</v>
      </c>
      <c r="P65" s="31">
        <f t="shared" si="40"/>
        <v>1316117</v>
      </c>
      <c r="Q65" s="31">
        <f t="shared" si="41"/>
        <v>987087.75</v>
      </c>
      <c r="R65" s="31">
        <f t="shared" si="42"/>
        <v>987088</v>
      </c>
      <c r="S65" s="32">
        <f t="shared" si="45"/>
        <v>82257.333333333328</v>
      </c>
      <c r="T65" s="32">
        <f t="shared" si="46"/>
        <v>82257.333333333328</v>
      </c>
      <c r="U65" s="32">
        <f t="shared" si="46"/>
        <v>82257.333333333328</v>
      </c>
      <c r="V65" s="32">
        <f t="shared" si="46"/>
        <v>82257.333333333328</v>
      </c>
      <c r="W65" s="32">
        <f t="shared" si="46"/>
        <v>82257.333333333328</v>
      </c>
      <c r="X65" s="32">
        <f t="shared" si="46"/>
        <v>82257.333333333328</v>
      </c>
      <c r="Y65" s="32">
        <f t="shared" si="46"/>
        <v>82257.333333333328</v>
      </c>
      <c r="Z65" s="32">
        <f t="shared" si="46"/>
        <v>82257.333333333328</v>
      </c>
      <c r="AA65" s="32">
        <f t="shared" si="46"/>
        <v>82257.333333333328</v>
      </c>
      <c r="AB65" s="32">
        <f t="shared" si="46"/>
        <v>82257.333333333328</v>
      </c>
      <c r="AC65" s="32">
        <f t="shared" si="46"/>
        <v>82257.333333333328</v>
      </c>
      <c r="AD65" s="32">
        <f t="shared" si="46"/>
        <v>82257.333333333328</v>
      </c>
      <c r="AE65" s="33">
        <f t="shared" si="15"/>
        <v>987088.00000000012</v>
      </c>
      <c r="AF65" s="76"/>
    </row>
    <row r="66" spans="1:32" x14ac:dyDescent="0.25">
      <c r="A66" s="29">
        <f t="shared" si="16"/>
        <v>51</v>
      </c>
      <c r="B66" s="29"/>
      <c r="C66" s="29">
        <f t="shared" si="47"/>
        <v>12</v>
      </c>
      <c r="D66" s="30" t="s">
        <v>90</v>
      </c>
      <c r="E66" s="38">
        <v>153</v>
      </c>
      <c r="F66" s="23" t="str">
        <f t="shared" si="35"/>
        <v>от 100 до 900 жителей</v>
      </c>
      <c r="G66" s="39">
        <f t="shared" si="36"/>
        <v>1</v>
      </c>
      <c r="H66" s="72" t="str">
        <f t="shared" si="5"/>
        <v>1</v>
      </c>
      <c r="I66" s="25" t="str">
        <f t="shared" si="37"/>
        <v>не соответствует</v>
      </c>
      <c r="J66" s="25" t="str">
        <f t="shared" si="7"/>
        <v>0,75</v>
      </c>
      <c r="K66" s="25">
        <v>0</v>
      </c>
      <c r="L66" s="25" t="str">
        <f t="shared" si="38"/>
        <v>укомплектован</v>
      </c>
      <c r="M66" s="25" t="str">
        <f t="shared" si="9"/>
        <v>1</v>
      </c>
      <c r="N66" s="41"/>
      <c r="O66" s="75">
        <f t="shared" si="39"/>
        <v>0.75</v>
      </c>
      <c r="P66" s="31">
        <f t="shared" si="40"/>
        <v>1316117</v>
      </c>
      <c r="Q66" s="31">
        <f t="shared" si="41"/>
        <v>987087.75</v>
      </c>
      <c r="R66" s="31">
        <f t="shared" si="42"/>
        <v>987088</v>
      </c>
      <c r="S66" s="32">
        <f t="shared" si="45"/>
        <v>82257.333333333328</v>
      </c>
      <c r="T66" s="32">
        <f t="shared" si="46"/>
        <v>82257.333333333328</v>
      </c>
      <c r="U66" s="32">
        <f t="shared" si="46"/>
        <v>82257.333333333328</v>
      </c>
      <c r="V66" s="32">
        <f t="shared" si="46"/>
        <v>82257.333333333328</v>
      </c>
      <c r="W66" s="32">
        <f t="shared" si="46"/>
        <v>82257.333333333328</v>
      </c>
      <c r="X66" s="32">
        <f t="shared" si="46"/>
        <v>82257.333333333328</v>
      </c>
      <c r="Y66" s="32">
        <f t="shared" si="46"/>
        <v>82257.333333333328</v>
      </c>
      <c r="Z66" s="32">
        <f t="shared" si="46"/>
        <v>82257.333333333328</v>
      </c>
      <c r="AA66" s="32">
        <f t="shared" si="46"/>
        <v>82257.333333333328</v>
      </c>
      <c r="AB66" s="32">
        <f t="shared" si="46"/>
        <v>82257.333333333328</v>
      </c>
      <c r="AC66" s="32">
        <f t="shared" si="46"/>
        <v>82257.333333333328</v>
      </c>
      <c r="AD66" s="32">
        <f t="shared" si="46"/>
        <v>82257.333333333328</v>
      </c>
      <c r="AE66" s="33">
        <f t="shared" si="15"/>
        <v>987088.00000000012</v>
      </c>
      <c r="AF66" s="76"/>
    </row>
    <row r="67" spans="1:32" x14ac:dyDescent="0.25">
      <c r="A67" s="29">
        <f t="shared" si="16"/>
        <v>52</v>
      </c>
      <c r="B67" s="29"/>
      <c r="C67" s="29">
        <f t="shared" si="47"/>
        <v>13</v>
      </c>
      <c r="D67" s="30" t="s">
        <v>91</v>
      </c>
      <c r="E67" s="38">
        <v>142</v>
      </c>
      <c r="F67" s="23" t="str">
        <f t="shared" si="35"/>
        <v>от 100 до 900 жителей</v>
      </c>
      <c r="G67" s="39">
        <f t="shared" si="36"/>
        <v>1</v>
      </c>
      <c r="H67" s="72" t="str">
        <f t="shared" si="5"/>
        <v>1</v>
      </c>
      <c r="I67" s="25" t="str">
        <f t="shared" si="37"/>
        <v>не соответствует</v>
      </c>
      <c r="J67" s="25" t="str">
        <f t="shared" si="7"/>
        <v>0,75</v>
      </c>
      <c r="K67" s="25">
        <v>0</v>
      </c>
      <c r="L67" s="25" t="str">
        <f t="shared" si="38"/>
        <v>укомплектован</v>
      </c>
      <c r="M67" s="25" t="str">
        <f t="shared" si="9"/>
        <v>1</v>
      </c>
      <c r="N67" s="41"/>
      <c r="O67" s="75">
        <f t="shared" si="39"/>
        <v>0.75</v>
      </c>
      <c r="P67" s="31">
        <f t="shared" si="40"/>
        <v>1316117</v>
      </c>
      <c r="Q67" s="31">
        <f t="shared" si="41"/>
        <v>987087.75</v>
      </c>
      <c r="R67" s="31">
        <f t="shared" si="42"/>
        <v>987088</v>
      </c>
      <c r="S67" s="32">
        <f t="shared" si="45"/>
        <v>82257.333333333328</v>
      </c>
      <c r="T67" s="32">
        <f t="shared" si="46"/>
        <v>82257.333333333328</v>
      </c>
      <c r="U67" s="32">
        <f t="shared" si="46"/>
        <v>82257.333333333328</v>
      </c>
      <c r="V67" s="32">
        <f t="shared" si="46"/>
        <v>82257.333333333328</v>
      </c>
      <c r="W67" s="32">
        <f t="shared" si="46"/>
        <v>82257.333333333328</v>
      </c>
      <c r="X67" s="32">
        <f t="shared" si="46"/>
        <v>82257.333333333328</v>
      </c>
      <c r="Y67" s="32">
        <f t="shared" si="46"/>
        <v>82257.333333333328</v>
      </c>
      <c r="Z67" s="32">
        <f t="shared" si="46"/>
        <v>82257.333333333328</v>
      </c>
      <c r="AA67" s="32">
        <f t="shared" si="46"/>
        <v>82257.333333333328</v>
      </c>
      <c r="AB67" s="32">
        <f t="shared" si="46"/>
        <v>82257.333333333328</v>
      </c>
      <c r="AC67" s="32">
        <f t="shared" si="46"/>
        <v>82257.333333333328</v>
      </c>
      <c r="AD67" s="32">
        <f t="shared" si="46"/>
        <v>82257.333333333328</v>
      </c>
      <c r="AE67" s="33">
        <f t="shared" si="15"/>
        <v>987088.00000000012</v>
      </c>
      <c r="AF67" s="76"/>
    </row>
    <row r="68" spans="1:32" x14ac:dyDescent="0.25">
      <c r="A68" s="29">
        <f t="shared" si="16"/>
        <v>53</v>
      </c>
      <c r="B68" s="29"/>
      <c r="C68" s="29">
        <f t="shared" si="47"/>
        <v>14</v>
      </c>
      <c r="D68" s="30" t="s">
        <v>92</v>
      </c>
      <c r="E68" s="38">
        <v>319</v>
      </c>
      <c r="F68" s="23" t="str">
        <f t="shared" si="35"/>
        <v>от 100 до 900 жителей</v>
      </c>
      <c r="G68" s="39">
        <f t="shared" si="36"/>
        <v>1</v>
      </c>
      <c r="H68" s="72" t="str">
        <f t="shared" si="5"/>
        <v>1</v>
      </c>
      <c r="I68" s="25" t="str">
        <f t="shared" si="37"/>
        <v>не соответствует</v>
      </c>
      <c r="J68" s="25" t="str">
        <f t="shared" si="7"/>
        <v>0,75</v>
      </c>
      <c r="K68" s="25">
        <v>0</v>
      </c>
      <c r="L68" s="25" t="str">
        <f t="shared" si="38"/>
        <v>укомплектован</v>
      </c>
      <c r="M68" s="25" t="str">
        <f t="shared" si="9"/>
        <v>1</v>
      </c>
      <c r="N68" s="41">
        <v>0</v>
      </c>
      <c r="O68" s="75">
        <f t="shared" si="39"/>
        <v>0.75</v>
      </c>
      <c r="P68" s="31">
        <f t="shared" si="40"/>
        <v>1316117</v>
      </c>
      <c r="Q68" s="31">
        <f t="shared" si="41"/>
        <v>987087.75</v>
      </c>
      <c r="R68" s="31">
        <f t="shared" si="42"/>
        <v>987088</v>
      </c>
      <c r="S68" s="32">
        <f t="shared" si="45"/>
        <v>82257.333333333328</v>
      </c>
      <c r="T68" s="32">
        <f t="shared" si="46"/>
        <v>82257.333333333328</v>
      </c>
      <c r="U68" s="32">
        <f t="shared" si="46"/>
        <v>82257.333333333328</v>
      </c>
      <c r="V68" s="32">
        <f t="shared" si="46"/>
        <v>82257.333333333328</v>
      </c>
      <c r="W68" s="32">
        <f t="shared" si="46"/>
        <v>82257.333333333328</v>
      </c>
      <c r="X68" s="32">
        <f t="shared" si="46"/>
        <v>82257.333333333328</v>
      </c>
      <c r="Y68" s="32">
        <f t="shared" si="46"/>
        <v>82257.333333333328</v>
      </c>
      <c r="Z68" s="32">
        <f t="shared" si="46"/>
        <v>82257.333333333328</v>
      </c>
      <c r="AA68" s="32">
        <f t="shared" si="46"/>
        <v>82257.333333333328</v>
      </c>
      <c r="AB68" s="32">
        <f t="shared" si="46"/>
        <v>82257.333333333328</v>
      </c>
      <c r="AC68" s="32">
        <f t="shared" si="46"/>
        <v>82257.333333333328</v>
      </c>
      <c r="AD68" s="32">
        <f t="shared" si="46"/>
        <v>82257.333333333328</v>
      </c>
      <c r="AE68" s="33">
        <f t="shared" si="15"/>
        <v>987088.00000000012</v>
      </c>
      <c r="AF68" s="76"/>
    </row>
    <row r="69" spans="1:32" x14ac:dyDescent="0.25">
      <c r="A69" s="29">
        <f t="shared" si="16"/>
        <v>54</v>
      </c>
      <c r="B69" s="29"/>
      <c r="C69" s="29">
        <f t="shared" si="47"/>
        <v>15</v>
      </c>
      <c r="D69" s="30" t="s">
        <v>93</v>
      </c>
      <c r="E69" s="38">
        <v>238</v>
      </c>
      <c r="F69" s="23" t="str">
        <f t="shared" si="35"/>
        <v>от 100 до 900 жителей</v>
      </c>
      <c r="G69" s="39">
        <f t="shared" si="36"/>
        <v>1</v>
      </c>
      <c r="H69" s="72" t="str">
        <f t="shared" si="5"/>
        <v>1</v>
      </c>
      <c r="I69" s="25" t="str">
        <f t="shared" si="37"/>
        <v>не соответствует</v>
      </c>
      <c r="J69" s="25" t="str">
        <f t="shared" si="7"/>
        <v>0,75</v>
      </c>
      <c r="K69" s="25">
        <v>0</v>
      </c>
      <c r="L69" s="25" t="str">
        <f t="shared" si="38"/>
        <v>укомплектован</v>
      </c>
      <c r="M69" s="25" t="str">
        <f t="shared" si="9"/>
        <v>1</v>
      </c>
      <c r="N69" s="41"/>
      <c r="O69" s="75">
        <f t="shared" si="39"/>
        <v>0.75</v>
      </c>
      <c r="P69" s="31">
        <f t="shared" si="40"/>
        <v>1316117</v>
      </c>
      <c r="Q69" s="31">
        <f t="shared" si="41"/>
        <v>987087.75</v>
      </c>
      <c r="R69" s="31">
        <f t="shared" si="42"/>
        <v>987088</v>
      </c>
      <c r="S69" s="32">
        <f t="shared" si="45"/>
        <v>82257.333333333328</v>
      </c>
      <c r="T69" s="32">
        <f t="shared" si="46"/>
        <v>82257.333333333328</v>
      </c>
      <c r="U69" s="32">
        <f t="shared" si="46"/>
        <v>82257.333333333328</v>
      </c>
      <c r="V69" s="32">
        <f t="shared" si="46"/>
        <v>82257.333333333328</v>
      </c>
      <c r="W69" s="32">
        <f t="shared" si="46"/>
        <v>82257.333333333328</v>
      </c>
      <c r="X69" s="32">
        <f t="shared" si="46"/>
        <v>82257.333333333328</v>
      </c>
      <c r="Y69" s="32">
        <f t="shared" si="46"/>
        <v>82257.333333333328</v>
      </c>
      <c r="Z69" s="32">
        <f t="shared" si="46"/>
        <v>82257.333333333328</v>
      </c>
      <c r="AA69" s="32">
        <f t="shared" si="46"/>
        <v>82257.333333333328</v>
      </c>
      <c r="AB69" s="32">
        <f t="shared" si="46"/>
        <v>82257.333333333328</v>
      </c>
      <c r="AC69" s="32">
        <f t="shared" si="46"/>
        <v>82257.333333333328</v>
      </c>
      <c r="AD69" s="32">
        <f t="shared" si="46"/>
        <v>82257.333333333328</v>
      </c>
      <c r="AE69" s="33">
        <f t="shared" si="15"/>
        <v>987088.00000000012</v>
      </c>
      <c r="AF69" s="76"/>
    </row>
    <row r="70" spans="1:32" x14ac:dyDescent="0.25">
      <c r="A70" s="29">
        <f>A69+1</f>
        <v>55</v>
      </c>
      <c r="B70" s="29"/>
      <c r="C70" s="29">
        <f>C69+1</f>
        <v>16</v>
      </c>
      <c r="D70" s="30" t="s">
        <v>94</v>
      </c>
      <c r="E70" s="38">
        <v>292</v>
      </c>
      <c r="F70" s="23" t="str">
        <f t="shared" si="35"/>
        <v>от 100 до 900 жителей</v>
      </c>
      <c r="G70" s="39">
        <f t="shared" si="36"/>
        <v>1</v>
      </c>
      <c r="H70" s="72" t="str">
        <f t="shared" si="5"/>
        <v>1</v>
      </c>
      <c r="I70" s="25" t="str">
        <f t="shared" si="37"/>
        <v>не соответствует</v>
      </c>
      <c r="J70" s="25" t="str">
        <f t="shared" si="7"/>
        <v>0,75</v>
      </c>
      <c r="K70" s="25">
        <v>0</v>
      </c>
      <c r="L70" s="25" t="str">
        <f t="shared" si="38"/>
        <v>укомплектован</v>
      </c>
      <c r="M70" s="25" t="str">
        <f t="shared" si="9"/>
        <v>1</v>
      </c>
      <c r="N70" s="41"/>
      <c r="O70" s="75">
        <f t="shared" si="39"/>
        <v>0.75</v>
      </c>
      <c r="P70" s="31">
        <f>IF(G70=0,$E$3*H70,IF(G70=4,$E$5*H70,IF(G70=1,$E$3,IF(G70=2,$E$4,IF(G70=3,$E$5)))))</f>
        <v>1316117</v>
      </c>
      <c r="Q70" s="31">
        <f t="shared" si="41"/>
        <v>987087.75</v>
      </c>
      <c r="R70" s="31">
        <f t="shared" si="42"/>
        <v>987088</v>
      </c>
      <c r="S70" s="32">
        <f t="shared" si="45"/>
        <v>82257.333333333328</v>
      </c>
      <c r="T70" s="32">
        <f t="shared" si="46"/>
        <v>82257.333333333328</v>
      </c>
      <c r="U70" s="32">
        <f t="shared" si="46"/>
        <v>82257.333333333328</v>
      </c>
      <c r="V70" s="32">
        <f t="shared" si="46"/>
        <v>82257.333333333328</v>
      </c>
      <c r="W70" s="32">
        <f t="shared" si="46"/>
        <v>82257.333333333328</v>
      </c>
      <c r="X70" s="32">
        <f t="shared" si="46"/>
        <v>82257.333333333328</v>
      </c>
      <c r="Y70" s="32">
        <f t="shared" si="46"/>
        <v>82257.333333333328</v>
      </c>
      <c r="Z70" s="32">
        <f t="shared" si="46"/>
        <v>82257.333333333328</v>
      </c>
      <c r="AA70" s="32">
        <f t="shared" si="46"/>
        <v>82257.333333333328</v>
      </c>
      <c r="AB70" s="32">
        <f t="shared" si="46"/>
        <v>82257.333333333328</v>
      </c>
      <c r="AC70" s="32">
        <f t="shared" si="46"/>
        <v>82257.333333333328</v>
      </c>
      <c r="AD70" s="32">
        <f t="shared" si="46"/>
        <v>82257.333333333328</v>
      </c>
      <c r="AE70" s="33">
        <f t="shared" si="15"/>
        <v>987088.00000000012</v>
      </c>
      <c r="AF70" s="76"/>
    </row>
    <row r="71" spans="1:32" x14ac:dyDescent="0.25">
      <c r="A71" s="29">
        <f t="shared" si="16"/>
        <v>56</v>
      </c>
      <c r="B71" s="29"/>
      <c r="C71" s="29">
        <f>C70+1</f>
        <v>17</v>
      </c>
      <c r="D71" s="30" t="s">
        <v>95</v>
      </c>
      <c r="E71" s="38">
        <v>29</v>
      </c>
      <c r="F71" s="23" t="str">
        <f t="shared" si="35"/>
        <v>до 100 жителей</v>
      </c>
      <c r="G71" s="39">
        <f t="shared" si="36"/>
        <v>0</v>
      </c>
      <c r="H71" s="72">
        <f t="shared" si="5"/>
        <v>0.9</v>
      </c>
      <c r="I71" s="25" t="str">
        <f t="shared" si="37"/>
        <v>не соответствует</v>
      </c>
      <c r="J71" s="25" t="str">
        <f t="shared" si="7"/>
        <v>0,75</v>
      </c>
      <c r="K71" s="25">
        <v>0</v>
      </c>
      <c r="L71" s="25" t="str">
        <f t="shared" si="38"/>
        <v>укомплектован</v>
      </c>
      <c r="M71" s="25" t="str">
        <f t="shared" si="9"/>
        <v>1</v>
      </c>
      <c r="N71" s="41"/>
      <c r="O71" s="75">
        <f t="shared" si="39"/>
        <v>0.67500000000000004</v>
      </c>
      <c r="P71" s="31">
        <f>IF(G71=0,$E$3*H71,IF(G71=4,$E$5*H71,IF(G71=1,$E$3,IF(G71=2,$E$4,IF(G71=3,$E$5)))))</f>
        <v>1184505.3</v>
      </c>
      <c r="Q71" s="31">
        <f t="shared" si="41"/>
        <v>888378.97500000009</v>
      </c>
      <c r="R71" s="31">
        <f t="shared" si="42"/>
        <v>888379</v>
      </c>
      <c r="S71" s="32">
        <f t="shared" si="45"/>
        <v>74031.583333333328</v>
      </c>
      <c r="T71" s="32">
        <f t="shared" si="46"/>
        <v>74031.583333333328</v>
      </c>
      <c r="U71" s="32">
        <f t="shared" si="46"/>
        <v>74031.583333333328</v>
      </c>
      <c r="V71" s="32">
        <f t="shared" si="46"/>
        <v>74031.583333333328</v>
      </c>
      <c r="W71" s="32">
        <f t="shared" si="46"/>
        <v>74031.583333333328</v>
      </c>
      <c r="X71" s="32">
        <f t="shared" si="46"/>
        <v>74031.583333333328</v>
      </c>
      <c r="Y71" s="32">
        <f t="shared" si="46"/>
        <v>74031.583333333328</v>
      </c>
      <c r="Z71" s="32">
        <f t="shared" si="46"/>
        <v>74031.583333333328</v>
      </c>
      <c r="AA71" s="32">
        <f t="shared" si="46"/>
        <v>74031.583333333328</v>
      </c>
      <c r="AB71" s="32">
        <f t="shared" si="46"/>
        <v>74031.583333333328</v>
      </c>
      <c r="AC71" s="32">
        <f t="shared" si="46"/>
        <v>74031.583333333328</v>
      </c>
      <c r="AD71" s="32">
        <f t="shared" si="46"/>
        <v>74031.583333333328</v>
      </c>
      <c r="AE71" s="33">
        <f t="shared" si="15"/>
        <v>888379.00000000012</v>
      </c>
      <c r="AF71" s="76"/>
    </row>
    <row r="72" spans="1:32" ht="30.75" customHeight="1" x14ac:dyDescent="0.25">
      <c r="A72" s="19"/>
      <c r="B72" s="19">
        <v>5</v>
      </c>
      <c r="C72" s="19"/>
      <c r="D72" s="21" t="s">
        <v>96</v>
      </c>
      <c r="E72" s="38"/>
      <c r="F72" s="23"/>
      <c r="G72" s="39"/>
      <c r="H72" s="72"/>
      <c r="I72" s="25"/>
      <c r="J72" s="25"/>
      <c r="K72" s="25"/>
      <c r="L72" s="25"/>
      <c r="M72" s="25"/>
      <c r="N72" s="41"/>
      <c r="O72" s="75"/>
      <c r="P72" s="26">
        <f t="shared" ref="P72:AD72" si="48">SUM(P73:P96)</f>
        <v>35555644.299999997</v>
      </c>
      <c r="Q72" s="26">
        <f t="shared" si="48"/>
        <v>27324791.725000001</v>
      </c>
      <c r="R72" s="26">
        <f t="shared" si="48"/>
        <v>26584479</v>
      </c>
      <c r="S72" s="27">
        <f>SUM(S73:S96)</f>
        <v>2215373.2499999991</v>
      </c>
      <c r="T72" s="27">
        <f t="shared" si="48"/>
        <v>2215373.2499999991</v>
      </c>
      <c r="U72" s="27">
        <f t="shared" si="48"/>
        <v>2215373.2499999991</v>
      </c>
      <c r="V72" s="27">
        <f t="shared" si="48"/>
        <v>2215373.2499999991</v>
      </c>
      <c r="W72" s="27">
        <f t="shared" si="48"/>
        <v>2215373.2499999991</v>
      </c>
      <c r="X72" s="27">
        <f t="shared" si="48"/>
        <v>2215373.2499999991</v>
      </c>
      <c r="Y72" s="27">
        <f t="shared" si="48"/>
        <v>2215373.2499999991</v>
      </c>
      <c r="Z72" s="27">
        <f t="shared" si="48"/>
        <v>2215373.2499999991</v>
      </c>
      <c r="AA72" s="27">
        <f t="shared" si="48"/>
        <v>2215373.2499999991</v>
      </c>
      <c r="AB72" s="27">
        <f t="shared" si="48"/>
        <v>2215373.2499999991</v>
      </c>
      <c r="AC72" s="27">
        <f t="shared" si="48"/>
        <v>2215373.2499999991</v>
      </c>
      <c r="AD72" s="27">
        <f t="shared" si="48"/>
        <v>2215373.2499999991</v>
      </c>
      <c r="AE72" s="28">
        <f>SUM(AE73:AE96)</f>
        <v>26584479</v>
      </c>
      <c r="AF72" s="77"/>
    </row>
    <row r="73" spans="1:32" ht="30" x14ac:dyDescent="0.25">
      <c r="A73" s="29">
        <f>A71+1</f>
        <v>57</v>
      </c>
      <c r="B73" s="29"/>
      <c r="C73" s="29">
        <v>1</v>
      </c>
      <c r="D73" s="30" t="s">
        <v>97</v>
      </c>
      <c r="E73" s="38">
        <v>1045</v>
      </c>
      <c r="F73" s="23" t="str">
        <f t="shared" ref="F73:F96" si="49">IF(G73=0,"до 100 жителей",IF(G73=1,"от 100 до 900 жителей",IF(G73=2,"от 900 до 1500 жителей",IF(G73=3,"от 1500 до 2000 жителей",IF(G73=4,"более 2000 жителей")))))</f>
        <v>от 900 до 1500 жителей</v>
      </c>
      <c r="G73" s="39">
        <f t="shared" ref="G73:G96" si="50">IF(E73&lt;100,0,(IF(E73&lt;900,1,(IF(E73&lt;1500,2,IF(E73&lt;2000,3,4))))))</f>
        <v>2</v>
      </c>
      <c r="H73" s="72" t="str">
        <f t="shared" si="5"/>
        <v>1</v>
      </c>
      <c r="I73" s="25" t="str">
        <f t="shared" ref="I73:I96" si="51">IF(K73=0,"не соответствует",IF(K73=1,"соответствует",))</f>
        <v>не соответствует</v>
      </c>
      <c r="J73" s="25" t="str">
        <f t="shared" si="7"/>
        <v>0,75</v>
      </c>
      <c r="K73" s="25">
        <v>0</v>
      </c>
      <c r="L73" s="25" t="str">
        <f t="shared" ref="L73:L96" si="52">IF(N73=0,"укомплектован",IF(N73=1,"не укомплектован",))</f>
        <v>укомплектован</v>
      </c>
      <c r="M73" s="25" t="str">
        <f t="shared" si="9"/>
        <v>1</v>
      </c>
      <c r="N73" s="41">
        <v>0</v>
      </c>
      <c r="O73" s="75">
        <f t="shared" ref="O73:O96" si="53">H73*J73*M73</f>
        <v>0.75</v>
      </c>
      <c r="P73" s="31">
        <f t="shared" ref="P73:P96" si="54">IF(G73=0,$E$3*H73,IF(G73=4,$E$5*H73,IF(G73=1,$E$3,IF(G73=2,$E$4,IF(G73=3,$E$5)))))</f>
        <v>2084951</v>
      </c>
      <c r="Q73" s="31">
        <f t="shared" ref="Q73:Q96" si="55">IF(K73=0,P73*$I$7,P73)</f>
        <v>1563713.25</v>
      </c>
      <c r="R73" s="31">
        <f t="shared" ref="R73:R96" si="56">ROUND(IF(N73=1,Q73*$R$7,Q73),0)</f>
        <v>1563713</v>
      </c>
      <c r="S73" s="32">
        <f>R73/12</f>
        <v>130309.41666666667</v>
      </c>
      <c r="T73" s="32">
        <f>S73</f>
        <v>130309.41666666667</v>
      </c>
      <c r="U73" s="32">
        <f t="shared" ref="U73:AD73" si="57">T73</f>
        <v>130309.41666666667</v>
      </c>
      <c r="V73" s="32">
        <f t="shared" si="57"/>
        <v>130309.41666666667</v>
      </c>
      <c r="W73" s="32">
        <f t="shared" si="57"/>
        <v>130309.41666666667</v>
      </c>
      <c r="X73" s="32">
        <f t="shared" si="57"/>
        <v>130309.41666666667</v>
      </c>
      <c r="Y73" s="32">
        <f t="shared" si="57"/>
        <v>130309.41666666667</v>
      </c>
      <c r="Z73" s="32">
        <f t="shared" si="57"/>
        <v>130309.41666666667</v>
      </c>
      <c r="AA73" s="32">
        <f t="shared" si="57"/>
        <v>130309.41666666667</v>
      </c>
      <c r="AB73" s="32">
        <f t="shared" si="57"/>
        <v>130309.41666666667</v>
      </c>
      <c r="AC73" s="32">
        <f t="shared" si="57"/>
        <v>130309.41666666667</v>
      </c>
      <c r="AD73" s="32">
        <f t="shared" si="57"/>
        <v>130309.41666666667</v>
      </c>
      <c r="AE73" s="33">
        <f t="shared" si="15"/>
        <v>1563713.0000000002</v>
      </c>
      <c r="AF73" s="76"/>
    </row>
    <row r="74" spans="1:32" ht="30" x14ac:dyDescent="0.25">
      <c r="A74" s="29">
        <f t="shared" si="16"/>
        <v>58</v>
      </c>
      <c r="B74" s="29"/>
      <c r="C74" s="29">
        <f>C73+1</f>
        <v>2</v>
      </c>
      <c r="D74" s="30" t="s">
        <v>98</v>
      </c>
      <c r="E74" s="38">
        <v>406</v>
      </c>
      <c r="F74" s="23" t="str">
        <f t="shared" si="49"/>
        <v>от 100 до 900 жителей</v>
      </c>
      <c r="G74" s="39">
        <f t="shared" si="50"/>
        <v>1</v>
      </c>
      <c r="H74" s="72" t="str">
        <f t="shared" si="5"/>
        <v>1</v>
      </c>
      <c r="I74" s="25" t="str">
        <f t="shared" si="51"/>
        <v>не соответствует</v>
      </c>
      <c r="J74" s="25" t="str">
        <f t="shared" si="7"/>
        <v>0,75</v>
      </c>
      <c r="K74" s="25">
        <v>0</v>
      </c>
      <c r="L74" s="25" t="str">
        <f t="shared" si="52"/>
        <v>укомплектован</v>
      </c>
      <c r="M74" s="25" t="str">
        <f t="shared" si="9"/>
        <v>1</v>
      </c>
      <c r="N74" s="41"/>
      <c r="O74" s="75">
        <f t="shared" si="53"/>
        <v>0.75</v>
      </c>
      <c r="P74" s="31">
        <f t="shared" si="54"/>
        <v>1316117</v>
      </c>
      <c r="Q74" s="31">
        <f t="shared" si="55"/>
        <v>987087.75</v>
      </c>
      <c r="R74" s="31">
        <f t="shared" si="56"/>
        <v>987088</v>
      </c>
      <c r="S74" s="32">
        <f t="shared" ref="S74:S96" si="58">R74/12</f>
        <v>82257.333333333328</v>
      </c>
      <c r="T74" s="32">
        <f t="shared" ref="T74:AD89" si="59">S74</f>
        <v>82257.333333333328</v>
      </c>
      <c r="U74" s="32">
        <f t="shared" si="59"/>
        <v>82257.333333333328</v>
      </c>
      <c r="V74" s="32">
        <f t="shared" si="59"/>
        <v>82257.333333333328</v>
      </c>
      <c r="W74" s="32">
        <f t="shared" si="59"/>
        <v>82257.333333333328</v>
      </c>
      <c r="X74" s="32">
        <f t="shared" si="59"/>
        <v>82257.333333333328</v>
      </c>
      <c r="Y74" s="32">
        <f t="shared" si="59"/>
        <v>82257.333333333328</v>
      </c>
      <c r="Z74" s="32">
        <f t="shared" si="59"/>
        <v>82257.333333333328</v>
      </c>
      <c r="AA74" s="32">
        <f t="shared" si="59"/>
        <v>82257.333333333328</v>
      </c>
      <c r="AB74" s="32">
        <f t="shared" si="59"/>
        <v>82257.333333333328</v>
      </c>
      <c r="AC74" s="32">
        <f t="shared" si="59"/>
        <v>82257.333333333328</v>
      </c>
      <c r="AD74" s="32">
        <f t="shared" si="59"/>
        <v>82257.333333333328</v>
      </c>
      <c r="AE74" s="33">
        <f t="shared" si="15"/>
        <v>987088.00000000012</v>
      </c>
      <c r="AF74" s="76"/>
    </row>
    <row r="75" spans="1:32" ht="30" x14ac:dyDescent="0.25">
      <c r="A75" s="29">
        <f t="shared" si="16"/>
        <v>59</v>
      </c>
      <c r="B75" s="29"/>
      <c r="C75" s="29">
        <f t="shared" ref="C75:C96" si="60">C74+1</f>
        <v>3</v>
      </c>
      <c r="D75" s="30" t="s">
        <v>99</v>
      </c>
      <c r="E75" s="38">
        <v>1802</v>
      </c>
      <c r="F75" s="23" t="str">
        <f t="shared" si="49"/>
        <v>от 1500 до 2000 жителей</v>
      </c>
      <c r="G75" s="39">
        <f t="shared" si="50"/>
        <v>3</v>
      </c>
      <c r="H75" s="72" t="str">
        <f t="shared" si="5"/>
        <v>1</v>
      </c>
      <c r="I75" s="25" t="str">
        <f t="shared" si="51"/>
        <v>не соответствует</v>
      </c>
      <c r="J75" s="25" t="str">
        <f t="shared" si="7"/>
        <v>0,75</v>
      </c>
      <c r="K75" s="25">
        <v>0</v>
      </c>
      <c r="L75" s="25" t="str">
        <f t="shared" si="52"/>
        <v>укомплектован</v>
      </c>
      <c r="M75" s="25" t="str">
        <f t="shared" si="9"/>
        <v>1</v>
      </c>
      <c r="N75" s="41"/>
      <c r="O75" s="75">
        <f t="shared" si="53"/>
        <v>0.75</v>
      </c>
      <c r="P75" s="31">
        <f t="shared" si="54"/>
        <v>2341229</v>
      </c>
      <c r="Q75" s="31">
        <f t="shared" si="55"/>
        <v>1755921.75</v>
      </c>
      <c r="R75" s="31">
        <f t="shared" si="56"/>
        <v>1755922</v>
      </c>
      <c r="S75" s="32">
        <f t="shared" si="58"/>
        <v>146326.83333333334</v>
      </c>
      <c r="T75" s="32">
        <f t="shared" si="59"/>
        <v>146326.83333333334</v>
      </c>
      <c r="U75" s="32">
        <f t="shared" si="59"/>
        <v>146326.83333333334</v>
      </c>
      <c r="V75" s="32">
        <f t="shared" si="59"/>
        <v>146326.83333333334</v>
      </c>
      <c r="W75" s="32">
        <f t="shared" si="59"/>
        <v>146326.83333333334</v>
      </c>
      <c r="X75" s="32">
        <f t="shared" si="59"/>
        <v>146326.83333333334</v>
      </c>
      <c r="Y75" s="32">
        <f t="shared" si="59"/>
        <v>146326.83333333334</v>
      </c>
      <c r="Z75" s="32">
        <f t="shared" si="59"/>
        <v>146326.83333333334</v>
      </c>
      <c r="AA75" s="32">
        <f t="shared" si="59"/>
        <v>146326.83333333334</v>
      </c>
      <c r="AB75" s="32">
        <f t="shared" si="59"/>
        <v>146326.83333333334</v>
      </c>
      <c r="AC75" s="32">
        <f t="shared" si="59"/>
        <v>146326.83333333334</v>
      </c>
      <c r="AD75" s="32">
        <f t="shared" si="59"/>
        <v>146326.83333333334</v>
      </c>
      <c r="AE75" s="33">
        <f t="shared" si="15"/>
        <v>1755921.9999999998</v>
      </c>
      <c r="AF75" s="76"/>
    </row>
    <row r="76" spans="1:32" ht="30" x14ac:dyDescent="0.25">
      <c r="A76" s="29">
        <f t="shared" si="16"/>
        <v>60</v>
      </c>
      <c r="B76" s="29"/>
      <c r="C76" s="29">
        <f t="shared" si="60"/>
        <v>4</v>
      </c>
      <c r="D76" s="30" t="s">
        <v>100</v>
      </c>
      <c r="E76" s="38">
        <v>134</v>
      </c>
      <c r="F76" s="23" t="str">
        <f t="shared" si="49"/>
        <v>от 100 до 900 жителей</v>
      </c>
      <c r="G76" s="39">
        <f t="shared" si="50"/>
        <v>1</v>
      </c>
      <c r="H76" s="72" t="str">
        <f t="shared" si="5"/>
        <v>1</v>
      </c>
      <c r="I76" s="25" t="str">
        <f t="shared" si="51"/>
        <v>не соответствует</v>
      </c>
      <c r="J76" s="25" t="str">
        <f t="shared" si="7"/>
        <v>0,75</v>
      </c>
      <c r="K76" s="25">
        <v>0</v>
      </c>
      <c r="L76" s="25" t="str">
        <f t="shared" si="52"/>
        <v>укомплектован</v>
      </c>
      <c r="M76" s="25" t="str">
        <f t="shared" si="9"/>
        <v>1</v>
      </c>
      <c r="N76" s="41"/>
      <c r="O76" s="75">
        <f t="shared" si="53"/>
        <v>0.75</v>
      </c>
      <c r="P76" s="31">
        <f t="shared" si="54"/>
        <v>1316117</v>
      </c>
      <c r="Q76" s="31">
        <f t="shared" si="55"/>
        <v>987087.75</v>
      </c>
      <c r="R76" s="31">
        <f t="shared" si="56"/>
        <v>987088</v>
      </c>
      <c r="S76" s="32">
        <f t="shared" si="58"/>
        <v>82257.333333333328</v>
      </c>
      <c r="T76" s="32">
        <f t="shared" si="59"/>
        <v>82257.333333333328</v>
      </c>
      <c r="U76" s="32">
        <f t="shared" si="59"/>
        <v>82257.333333333328</v>
      </c>
      <c r="V76" s="32">
        <f t="shared" si="59"/>
        <v>82257.333333333328</v>
      </c>
      <c r="W76" s="32">
        <f t="shared" si="59"/>
        <v>82257.333333333328</v>
      </c>
      <c r="X76" s="32">
        <f t="shared" si="59"/>
        <v>82257.333333333328</v>
      </c>
      <c r="Y76" s="32">
        <f t="shared" si="59"/>
        <v>82257.333333333328</v>
      </c>
      <c r="Z76" s="32">
        <f t="shared" si="59"/>
        <v>82257.333333333328</v>
      </c>
      <c r="AA76" s="32">
        <f t="shared" si="59"/>
        <v>82257.333333333328</v>
      </c>
      <c r="AB76" s="32">
        <f t="shared" si="59"/>
        <v>82257.333333333328</v>
      </c>
      <c r="AC76" s="32">
        <f t="shared" si="59"/>
        <v>82257.333333333328</v>
      </c>
      <c r="AD76" s="32">
        <f t="shared" si="59"/>
        <v>82257.333333333328</v>
      </c>
      <c r="AE76" s="33">
        <f t="shared" si="15"/>
        <v>987088.00000000012</v>
      </c>
      <c r="AF76" s="76"/>
    </row>
    <row r="77" spans="1:32" ht="30" x14ac:dyDescent="0.25">
      <c r="A77" s="29">
        <f t="shared" si="16"/>
        <v>61</v>
      </c>
      <c r="B77" s="29"/>
      <c r="C77" s="29">
        <f t="shared" si="60"/>
        <v>5</v>
      </c>
      <c r="D77" s="30" t="s">
        <v>101</v>
      </c>
      <c r="E77" s="38">
        <v>89</v>
      </c>
      <c r="F77" s="23" t="str">
        <f t="shared" si="49"/>
        <v>до 100 жителей</v>
      </c>
      <c r="G77" s="39">
        <f t="shared" si="50"/>
        <v>0</v>
      </c>
      <c r="H77" s="72">
        <f t="shared" si="5"/>
        <v>0.9</v>
      </c>
      <c r="I77" s="25" t="str">
        <f t="shared" si="51"/>
        <v>не соответствует</v>
      </c>
      <c r="J77" s="25" t="str">
        <f t="shared" si="7"/>
        <v>0,75</v>
      </c>
      <c r="K77" s="25">
        <v>0</v>
      </c>
      <c r="L77" s="25" t="str">
        <f t="shared" si="52"/>
        <v>укомплектован</v>
      </c>
      <c r="M77" s="25" t="str">
        <f t="shared" si="9"/>
        <v>1</v>
      </c>
      <c r="N77" s="41"/>
      <c r="O77" s="75">
        <f t="shared" si="53"/>
        <v>0.67500000000000004</v>
      </c>
      <c r="P77" s="31">
        <f t="shared" si="54"/>
        <v>1184505.3</v>
      </c>
      <c r="Q77" s="31">
        <f t="shared" si="55"/>
        <v>888378.97500000009</v>
      </c>
      <c r="R77" s="31">
        <f t="shared" si="56"/>
        <v>888379</v>
      </c>
      <c r="S77" s="32">
        <f t="shared" si="58"/>
        <v>74031.583333333328</v>
      </c>
      <c r="T77" s="32">
        <f t="shared" si="59"/>
        <v>74031.583333333328</v>
      </c>
      <c r="U77" s="32">
        <f t="shared" si="59"/>
        <v>74031.583333333328</v>
      </c>
      <c r="V77" s="32">
        <f t="shared" si="59"/>
        <v>74031.583333333328</v>
      </c>
      <c r="W77" s="32">
        <f t="shared" si="59"/>
        <v>74031.583333333328</v>
      </c>
      <c r="X77" s="32">
        <f t="shared" si="59"/>
        <v>74031.583333333328</v>
      </c>
      <c r="Y77" s="32">
        <f t="shared" si="59"/>
        <v>74031.583333333328</v>
      </c>
      <c r="Z77" s="32">
        <f t="shared" si="59"/>
        <v>74031.583333333328</v>
      </c>
      <c r="AA77" s="32">
        <f t="shared" si="59"/>
        <v>74031.583333333328</v>
      </c>
      <c r="AB77" s="32">
        <f t="shared" si="59"/>
        <v>74031.583333333328</v>
      </c>
      <c r="AC77" s="32">
        <f t="shared" si="59"/>
        <v>74031.583333333328</v>
      </c>
      <c r="AD77" s="32">
        <f t="shared" si="59"/>
        <v>74031.583333333328</v>
      </c>
      <c r="AE77" s="33">
        <f t="shared" si="15"/>
        <v>888379.00000000012</v>
      </c>
      <c r="AF77" s="76"/>
    </row>
    <row r="78" spans="1:32" ht="30" x14ac:dyDescent="0.25">
      <c r="A78" s="29">
        <f t="shared" si="16"/>
        <v>62</v>
      </c>
      <c r="B78" s="29"/>
      <c r="C78" s="29">
        <f t="shared" si="60"/>
        <v>6</v>
      </c>
      <c r="D78" s="30" t="s">
        <v>102</v>
      </c>
      <c r="E78" s="38">
        <v>431</v>
      </c>
      <c r="F78" s="23" t="str">
        <f t="shared" si="49"/>
        <v>от 100 до 900 жителей</v>
      </c>
      <c r="G78" s="39">
        <f t="shared" si="50"/>
        <v>1</v>
      </c>
      <c r="H78" s="72" t="str">
        <f t="shared" ref="H78:H141" si="61">IF(AND(E78&gt;0,E78&lt;=99),0.9,IF(E78&gt;=2000,1.1,"1"))</f>
        <v>1</v>
      </c>
      <c r="I78" s="25" t="str">
        <f t="shared" si="51"/>
        <v>не соответствует</v>
      </c>
      <c r="J78" s="25" t="str">
        <f t="shared" si="7"/>
        <v>0,75</v>
      </c>
      <c r="K78" s="25">
        <v>0</v>
      </c>
      <c r="L78" s="25" t="str">
        <f t="shared" si="52"/>
        <v>укомплектован</v>
      </c>
      <c r="M78" s="25" t="str">
        <f t="shared" ref="M78:M141" si="62">IF(N78=0,"1",IF(N78=1,"0,25",))</f>
        <v>1</v>
      </c>
      <c r="N78" s="41"/>
      <c r="O78" s="75">
        <f t="shared" si="53"/>
        <v>0.75</v>
      </c>
      <c r="P78" s="31">
        <f t="shared" si="54"/>
        <v>1316117</v>
      </c>
      <c r="Q78" s="31">
        <f t="shared" si="55"/>
        <v>987087.75</v>
      </c>
      <c r="R78" s="31">
        <f t="shared" si="56"/>
        <v>987088</v>
      </c>
      <c r="S78" s="32">
        <f t="shared" si="58"/>
        <v>82257.333333333328</v>
      </c>
      <c r="T78" s="32">
        <f t="shared" si="59"/>
        <v>82257.333333333328</v>
      </c>
      <c r="U78" s="32">
        <f t="shared" si="59"/>
        <v>82257.333333333328</v>
      </c>
      <c r="V78" s="32">
        <f t="shared" si="59"/>
        <v>82257.333333333328</v>
      </c>
      <c r="W78" s="32">
        <f t="shared" si="59"/>
        <v>82257.333333333328</v>
      </c>
      <c r="X78" s="32">
        <f t="shared" si="59"/>
        <v>82257.333333333328</v>
      </c>
      <c r="Y78" s="32">
        <f t="shared" si="59"/>
        <v>82257.333333333328</v>
      </c>
      <c r="Z78" s="32">
        <f t="shared" si="59"/>
        <v>82257.333333333328</v>
      </c>
      <c r="AA78" s="32">
        <f t="shared" si="59"/>
        <v>82257.333333333328</v>
      </c>
      <c r="AB78" s="32">
        <f t="shared" si="59"/>
        <v>82257.333333333328</v>
      </c>
      <c r="AC78" s="32">
        <f t="shared" si="59"/>
        <v>82257.333333333328</v>
      </c>
      <c r="AD78" s="32">
        <f t="shared" si="59"/>
        <v>82257.333333333328</v>
      </c>
      <c r="AE78" s="33">
        <f t="shared" si="15"/>
        <v>987088.00000000012</v>
      </c>
      <c r="AF78" s="76"/>
    </row>
    <row r="79" spans="1:32" ht="30" x14ac:dyDescent="0.25">
      <c r="A79" s="29">
        <f t="shared" si="16"/>
        <v>63</v>
      </c>
      <c r="B79" s="29"/>
      <c r="C79" s="29">
        <f t="shared" si="60"/>
        <v>7</v>
      </c>
      <c r="D79" s="30" t="s">
        <v>103</v>
      </c>
      <c r="E79" s="38">
        <v>391</v>
      </c>
      <c r="F79" s="23" t="str">
        <f t="shared" si="49"/>
        <v>от 100 до 900 жителей</v>
      </c>
      <c r="G79" s="39">
        <f t="shared" si="50"/>
        <v>1</v>
      </c>
      <c r="H79" s="72" t="str">
        <f t="shared" si="61"/>
        <v>1</v>
      </c>
      <c r="I79" s="25" t="str">
        <f t="shared" si="51"/>
        <v>не соответствует</v>
      </c>
      <c r="J79" s="25" t="str">
        <f t="shared" ref="J79:J142" si="63">IF(K79=0,"0,75",IF(K79=1,"1",))</f>
        <v>0,75</v>
      </c>
      <c r="K79" s="25">
        <v>0</v>
      </c>
      <c r="L79" s="25" t="str">
        <f t="shared" si="52"/>
        <v>укомплектован</v>
      </c>
      <c r="M79" s="25" t="str">
        <f t="shared" si="62"/>
        <v>1</v>
      </c>
      <c r="N79" s="41"/>
      <c r="O79" s="75">
        <f t="shared" si="53"/>
        <v>0.75</v>
      </c>
      <c r="P79" s="31">
        <f t="shared" si="54"/>
        <v>1316117</v>
      </c>
      <c r="Q79" s="31">
        <f t="shared" si="55"/>
        <v>987087.75</v>
      </c>
      <c r="R79" s="31">
        <f t="shared" si="56"/>
        <v>987088</v>
      </c>
      <c r="S79" s="32">
        <f t="shared" si="58"/>
        <v>82257.333333333328</v>
      </c>
      <c r="T79" s="32">
        <f t="shared" si="59"/>
        <v>82257.333333333328</v>
      </c>
      <c r="U79" s="32">
        <f t="shared" si="59"/>
        <v>82257.333333333328</v>
      </c>
      <c r="V79" s="32">
        <f t="shared" si="59"/>
        <v>82257.333333333328</v>
      </c>
      <c r="W79" s="32">
        <f t="shared" si="59"/>
        <v>82257.333333333328</v>
      </c>
      <c r="X79" s="32">
        <f t="shared" si="59"/>
        <v>82257.333333333328</v>
      </c>
      <c r="Y79" s="32">
        <f t="shared" si="59"/>
        <v>82257.333333333328</v>
      </c>
      <c r="Z79" s="32">
        <f t="shared" si="59"/>
        <v>82257.333333333328</v>
      </c>
      <c r="AA79" s="32">
        <f t="shared" si="59"/>
        <v>82257.333333333328</v>
      </c>
      <c r="AB79" s="32">
        <f t="shared" si="59"/>
        <v>82257.333333333328</v>
      </c>
      <c r="AC79" s="32">
        <f t="shared" si="59"/>
        <v>82257.333333333328</v>
      </c>
      <c r="AD79" s="32">
        <f t="shared" si="59"/>
        <v>82257.333333333328</v>
      </c>
      <c r="AE79" s="33">
        <f t="shared" ref="AE79:AE143" si="64">SUM(S79:AD79)</f>
        <v>987088.00000000012</v>
      </c>
      <c r="AF79" s="76"/>
    </row>
    <row r="80" spans="1:32" ht="30" x14ac:dyDescent="0.25">
      <c r="A80" s="29">
        <f t="shared" ref="A80:A143" si="65">A79+1</f>
        <v>64</v>
      </c>
      <c r="B80" s="29"/>
      <c r="C80" s="29">
        <f t="shared" si="60"/>
        <v>8</v>
      </c>
      <c r="D80" s="30" t="s">
        <v>104</v>
      </c>
      <c r="E80" s="38">
        <v>1202</v>
      </c>
      <c r="F80" s="23" t="str">
        <f t="shared" si="49"/>
        <v>от 900 до 1500 жителей</v>
      </c>
      <c r="G80" s="39">
        <f t="shared" si="50"/>
        <v>2</v>
      </c>
      <c r="H80" s="72" t="str">
        <f t="shared" si="61"/>
        <v>1</v>
      </c>
      <c r="I80" s="25" t="str">
        <f t="shared" si="51"/>
        <v>не соответствует</v>
      </c>
      <c r="J80" s="25" t="str">
        <f t="shared" si="63"/>
        <v>0,75</v>
      </c>
      <c r="K80" s="25">
        <v>0</v>
      </c>
      <c r="L80" s="25" t="str">
        <f t="shared" si="52"/>
        <v>укомплектован</v>
      </c>
      <c r="M80" s="25" t="str">
        <f t="shared" si="62"/>
        <v>1</v>
      </c>
      <c r="N80" s="41"/>
      <c r="O80" s="75">
        <f t="shared" si="53"/>
        <v>0.75</v>
      </c>
      <c r="P80" s="31">
        <f t="shared" si="54"/>
        <v>2084951</v>
      </c>
      <c r="Q80" s="31">
        <f t="shared" si="55"/>
        <v>1563713.25</v>
      </c>
      <c r="R80" s="31">
        <f t="shared" si="56"/>
        <v>1563713</v>
      </c>
      <c r="S80" s="32">
        <f t="shared" si="58"/>
        <v>130309.41666666667</v>
      </c>
      <c r="T80" s="32">
        <f t="shared" si="59"/>
        <v>130309.41666666667</v>
      </c>
      <c r="U80" s="32">
        <f t="shared" si="59"/>
        <v>130309.41666666667</v>
      </c>
      <c r="V80" s="32">
        <f t="shared" si="59"/>
        <v>130309.41666666667</v>
      </c>
      <c r="W80" s="32">
        <f t="shared" si="59"/>
        <v>130309.41666666667</v>
      </c>
      <c r="X80" s="32">
        <f t="shared" si="59"/>
        <v>130309.41666666667</v>
      </c>
      <c r="Y80" s="32">
        <f t="shared" si="59"/>
        <v>130309.41666666667</v>
      </c>
      <c r="Z80" s="32">
        <f t="shared" si="59"/>
        <v>130309.41666666667</v>
      </c>
      <c r="AA80" s="32">
        <f t="shared" si="59"/>
        <v>130309.41666666667</v>
      </c>
      <c r="AB80" s="32">
        <f t="shared" si="59"/>
        <v>130309.41666666667</v>
      </c>
      <c r="AC80" s="32">
        <f t="shared" si="59"/>
        <v>130309.41666666667</v>
      </c>
      <c r="AD80" s="32">
        <f t="shared" si="59"/>
        <v>130309.41666666667</v>
      </c>
      <c r="AE80" s="33">
        <f t="shared" si="64"/>
        <v>1563713.0000000002</v>
      </c>
      <c r="AF80" s="76"/>
    </row>
    <row r="81" spans="1:32" ht="30" x14ac:dyDescent="0.25">
      <c r="A81" s="29">
        <f t="shared" si="65"/>
        <v>65</v>
      </c>
      <c r="B81" s="29"/>
      <c r="C81" s="29">
        <f t="shared" si="60"/>
        <v>9</v>
      </c>
      <c r="D81" s="30" t="s">
        <v>105</v>
      </c>
      <c r="E81" s="38">
        <v>1268</v>
      </c>
      <c r="F81" s="23" t="str">
        <f t="shared" si="49"/>
        <v>от 900 до 1500 жителей</v>
      </c>
      <c r="G81" s="39">
        <f t="shared" si="50"/>
        <v>2</v>
      </c>
      <c r="H81" s="72" t="str">
        <f t="shared" si="61"/>
        <v>1</v>
      </c>
      <c r="I81" s="25" t="str">
        <f t="shared" si="51"/>
        <v>не соответствует</v>
      </c>
      <c r="J81" s="25" t="str">
        <f t="shared" si="63"/>
        <v>0,75</v>
      </c>
      <c r="K81" s="25">
        <v>0</v>
      </c>
      <c r="L81" s="25" t="str">
        <f t="shared" si="52"/>
        <v>укомплектован</v>
      </c>
      <c r="M81" s="25" t="str">
        <f t="shared" si="62"/>
        <v>1</v>
      </c>
      <c r="N81" s="41"/>
      <c r="O81" s="75">
        <f t="shared" si="53"/>
        <v>0.75</v>
      </c>
      <c r="P81" s="31">
        <f t="shared" si="54"/>
        <v>2084951</v>
      </c>
      <c r="Q81" s="31">
        <f t="shared" si="55"/>
        <v>1563713.25</v>
      </c>
      <c r="R81" s="31">
        <f t="shared" si="56"/>
        <v>1563713</v>
      </c>
      <c r="S81" s="32">
        <f t="shared" si="58"/>
        <v>130309.41666666667</v>
      </c>
      <c r="T81" s="32">
        <f t="shared" si="59"/>
        <v>130309.41666666667</v>
      </c>
      <c r="U81" s="32">
        <f t="shared" si="59"/>
        <v>130309.41666666667</v>
      </c>
      <c r="V81" s="32">
        <f t="shared" si="59"/>
        <v>130309.41666666667</v>
      </c>
      <c r="W81" s="32">
        <f t="shared" si="59"/>
        <v>130309.41666666667</v>
      </c>
      <c r="X81" s="32">
        <f t="shared" si="59"/>
        <v>130309.41666666667</v>
      </c>
      <c r="Y81" s="32">
        <f t="shared" si="59"/>
        <v>130309.41666666667</v>
      </c>
      <c r="Z81" s="32">
        <f t="shared" si="59"/>
        <v>130309.41666666667</v>
      </c>
      <c r="AA81" s="32">
        <f t="shared" si="59"/>
        <v>130309.41666666667</v>
      </c>
      <c r="AB81" s="32">
        <f t="shared" si="59"/>
        <v>130309.41666666667</v>
      </c>
      <c r="AC81" s="32">
        <f t="shared" si="59"/>
        <v>130309.41666666667</v>
      </c>
      <c r="AD81" s="32">
        <f t="shared" si="59"/>
        <v>130309.41666666667</v>
      </c>
      <c r="AE81" s="33">
        <f t="shared" si="64"/>
        <v>1563713.0000000002</v>
      </c>
      <c r="AF81" s="76"/>
    </row>
    <row r="82" spans="1:32" ht="30" x14ac:dyDescent="0.25">
      <c r="A82" s="29">
        <f t="shared" si="65"/>
        <v>66</v>
      </c>
      <c r="B82" s="29"/>
      <c r="C82" s="29">
        <f t="shared" si="60"/>
        <v>10</v>
      </c>
      <c r="D82" s="30" t="s">
        <v>106</v>
      </c>
      <c r="E82" s="38">
        <v>1076</v>
      </c>
      <c r="F82" s="23" t="str">
        <f t="shared" si="49"/>
        <v>от 900 до 1500 жителей</v>
      </c>
      <c r="G82" s="39">
        <f t="shared" si="50"/>
        <v>2</v>
      </c>
      <c r="H82" s="72" t="str">
        <f t="shared" si="61"/>
        <v>1</v>
      </c>
      <c r="I82" s="25" t="str">
        <f t="shared" si="51"/>
        <v>не соответствует</v>
      </c>
      <c r="J82" s="25" t="str">
        <f t="shared" si="63"/>
        <v>0,75</v>
      </c>
      <c r="K82" s="25">
        <v>0</v>
      </c>
      <c r="L82" s="25" t="str">
        <f t="shared" si="52"/>
        <v>укомплектован</v>
      </c>
      <c r="M82" s="25" t="str">
        <f t="shared" si="62"/>
        <v>1</v>
      </c>
      <c r="N82" s="41">
        <v>0</v>
      </c>
      <c r="O82" s="75">
        <f t="shared" si="53"/>
        <v>0.75</v>
      </c>
      <c r="P82" s="31">
        <f t="shared" si="54"/>
        <v>2084951</v>
      </c>
      <c r="Q82" s="31">
        <f t="shared" si="55"/>
        <v>1563713.25</v>
      </c>
      <c r="R82" s="31">
        <f t="shared" si="56"/>
        <v>1563713</v>
      </c>
      <c r="S82" s="32">
        <f t="shared" si="58"/>
        <v>130309.41666666667</v>
      </c>
      <c r="T82" s="32">
        <f t="shared" si="59"/>
        <v>130309.41666666667</v>
      </c>
      <c r="U82" s="32">
        <f t="shared" si="59"/>
        <v>130309.41666666667</v>
      </c>
      <c r="V82" s="32">
        <f t="shared" si="59"/>
        <v>130309.41666666667</v>
      </c>
      <c r="W82" s="32">
        <f t="shared" si="59"/>
        <v>130309.41666666667</v>
      </c>
      <c r="X82" s="32">
        <f t="shared" si="59"/>
        <v>130309.41666666667</v>
      </c>
      <c r="Y82" s="32">
        <f t="shared" si="59"/>
        <v>130309.41666666667</v>
      </c>
      <c r="Z82" s="32">
        <f t="shared" si="59"/>
        <v>130309.41666666667</v>
      </c>
      <c r="AA82" s="32">
        <f t="shared" si="59"/>
        <v>130309.41666666667</v>
      </c>
      <c r="AB82" s="32">
        <f t="shared" si="59"/>
        <v>130309.41666666667</v>
      </c>
      <c r="AC82" s="32">
        <f t="shared" si="59"/>
        <v>130309.41666666667</v>
      </c>
      <c r="AD82" s="32">
        <f t="shared" si="59"/>
        <v>130309.41666666667</v>
      </c>
      <c r="AE82" s="33">
        <f t="shared" si="64"/>
        <v>1563713.0000000002</v>
      </c>
      <c r="AF82" s="76"/>
    </row>
    <row r="83" spans="1:32" ht="30" x14ac:dyDescent="0.25">
      <c r="A83" s="29">
        <f t="shared" si="65"/>
        <v>67</v>
      </c>
      <c r="B83" s="29"/>
      <c r="C83" s="29">
        <f t="shared" si="60"/>
        <v>11</v>
      </c>
      <c r="D83" s="30" t="s">
        <v>107</v>
      </c>
      <c r="E83" s="38">
        <v>240</v>
      </c>
      <c r="F83" s="23" t="str">
        <f t="shared" si="49"/>
        <v>от 100 до 900 жителей</v>
      </c>
      <c r="G83" s="39">
        <f t="shared" si="50"/>
        <v>1</v>
      </c>
      <c r="H83" s="72" t="str">
        <f t="shared" si="61"/>
        <v>1</v>
      </c>
      <c r="I83" s="25" t="str">
        <f t="shared" si="51"/>
        <v>не соответствует</v>
      </c>
      <c r="J83" s="25" t="str">
        <f t="shared" si="63"/>
        <v>0,75</v>
      </c>
      <c r="K83" s="25">
        <v>0</v>
      </c>
      <c r="L83" s="25" t="str">
        <f t="shared" si="52"/>
        <v>укомплектован</v>
      </c>
      <c r="M83" s="25" t="str">
        <f t="shared" si="62"/>
        <v>1</v>
      </c>
      <c r="N83" s="41"/>
      <c r="O83" s="75">
        <f t="shared" si="53"/>
        <v>0.75</v>
      </c>
      <c r="P83" s="31">
        <f t="shared" si="54"/>
        <v>1316117</v>
      </c>
      <c r="Q83" s="31">
        <f t="shared" si="55"/>
        <v>987087.75</v>
      </c>
      <c r="R83" s="31">
        <f t="shared" si="56"/>
        <v>987088</v>
      </c>
      <c r="S83" s="32">
        <f t="shared" si="58"/>
        <v>82257.333333333328</v>
      </c>
      <c r="T83" s="32">
        <f t="shared" si="59"/>
        <v>82257.333333333328</v>
      </c>
      <c r="U83" s="32">
        <f t="shared" si="59"/>
        <v>82257.333333333328</v>
      </c>
      <c r="V83" s="32">
        <f t="shared" si="59"/>
        <v>82257.333333333328</v>
      </c>
      <c r="W83" s="32">
        <f t="shared" si="59"/>
        <v>82257.333333333328</v>
      </c>
      <c r="X83" s="32">
        <f t="shared" si="59"/>
        <v>82257.333333333328</v>
      </c>
      <c r="Y83" s="32">
        <f t="shared" si="59"/>
        <v>82257.333333333328</v>
      </c>
      <c r="Z83" s="32">
        <f t="shared" si="59"/>
        <v>82257.333333333328</v>
      </c>
      <c r="AA83" s="32">
        <f t="shared" si="59"/>
        <v>82257.333333333328</v>
      </c>
      <c r="AB83" s="32">
        <f t="shared" si="59"/>
        <v>82257.333333333328</v>
      </c>
      <c r="AC83" s="32">
        <f t="shared" si="59"/>
        <v>82257.333333333328</v>
      </c>
      <c r="AD83" s="32">
        <f t="shared" si="59"/>
        <v>82257.333333333328</v>
      </c>
      <c r="AE83" s="33">
        <f t="shared" si="64"/>
        <v>987088.00000000012</v>
      </c>
      <c r="AF83" s="76"/>
    </row>
    <row r="84" spans="1:32" ht="30" x14ac:dyDescent="0.25">
      <c r="A84" s="29">
        <f t="shared" si="65"/>
        <v>68</v>
      </c>
      <c r="B84" s="29"/>
      <c r="C84" s="29">
        <f t="shared" si="60"/>
        <v>12</v>
      </c>
      <c r="D84" s="30" t="s">
        <v>108</v>
      </c>
      <c r="E84" s="38">
        <v>186</v>
      </c>
      <c r="F84" s="23" t="str">
        <f t="shared" si="49"/>
        <v>от 100 до 900 жителей</v>
      </c>
      <c r="G84" s="39">
        <f t="shared" si="50"/>
        <v>1</v>
      </c>
      <c r="H84" s="72" t="str">
        <f t="shared" si="61"/>
        <v>1</v>
      </c>
      <c r="I84" s="25" t="str">
        <f t="shared" si="51"/>
        <v>не соответствует</v>
      </c>
      <c r="J84" s="25" t="str">
        <f t="shared" si="63"/>
        <v>0,75</v>
      </c>
      <c r="K84" s="25">
        <v>0</v>
      </c>
      <c r="L84" s="25" t="str">
        <f t="shared" si="52"/>
        <v>укомплектован</v>
      </c>
      <c r="M84" s="25" t="str">
        <f t="shared" si="62"/>
        <v>1</v>
      </c>
      <c r="N84" s="41"/>
      <c r="O84" s="75">
        <f t="shared" si="53"/>
        <v>0.75</v>
      </c>
      <c r="P84" s="31">
        <f t="shared" si="54"/>
        <v>1316117</v>
      </c>
      <c r="Q84" s="31">
        <f t="shared" si="55"/>
        <v>987087.75</v>
      </c>
      <c r="R84" s="31">
        <f t="shared" si="56"/>
        <v>987088</v>
      </c>
      <c r="S84" s="32">
        <f t="shared" si="58"/>
        <v>82257.333333333328</v>
      </c>
      <c r="T84" s="32">
        <f t="shared" si="59"/>
        <v>82257.333333333328</v>
      </c>
      <c r="U84" s="32">
        <f t="shared" si="59"/>
        <v>82257.333333333328</v>
      </c>
      <c r="V84" s="32">
        <f t="shared" si="59"/>
        <v>82257.333333333328</v>
      </c>
      <c r="W84" s="32">
        <f t="shared" si="59"/>
        <v>82257.333333333328</v>
      </c>
      <c r="X84" s="32">
        <f t="shared" si="59"/>
        <v>82257.333333333328</v>
      </c>
      <c r="Y84" s="32">
        <f t="shared" si="59"/>
        <v>82257.333333333328</v>
      </c>
      <c r="Z84" s="32">
        <f t="shared" si="59"/>
        <v>82257.333333333328</v>
      </c>
      <c r="AA84" s="32">
        <f t="shared" si="59"/>
        <v>82257.333333333328</v>
      </c>
      <c r="AB84" s="32">
        <f t="shared" si="59"/>
        <v>82257.333333333328</v>
      </c>
      <c r="AC84" s="32">
        <f t="shared" si="59"/>
        <v>82257.333333333328</v>
      </c>
      <c r="AD84" s="32">
        <f t="shared" si="59"/>
        <v>82257.333333333328</v>
      </c>
      <c r="AE84" s="33">
        <f t="shared" si="64"/>
        <v>987088.00000000012</v>
      </c>
      <c r="AF84" s="76"/>
    </row>
    <row r="85" spans="1:32" ht="30" x14ac:dyDescent="0.25">
      <c r="A85" s="29">
        <f t="shared" si="65"/>
        <v>69</v>
      </c>
      <c r="B85" s="29"/>
      <c r="C85" s="29">
        <f t="shared" si="60"/>
        <v>13</v>
      </c>
      <c r="D85" s="30" t="s">
        <v>109</v>
      </c>
      <c r="E85" s="38">
        <v>855</v>
      </c>
      <c r="F85" s="23" t="str">
        <f t="shared" si="49"/>
        <v>от 100 до 900 жителей</v>
      </c>
      <c r="G85" s="39">
        <f t="shared" si="50"/>
        <v>1</v>
      </c>
      <c r="H85" s="72" t="str">
        <f t="shared" si="61"/>
        <v>1</v>
      </c>
      <c r="I85" s="25" t="str">
        <f t="shared" si="51"/>
        <v>не соответствует</v>
      </c>
      <c r="J85" s="25" t="str">
        <f t="shared" si="63"/>
        <v>0,75</v>
      </c>
      <c r="K85" s="25">
        <v>0</v>
      </c>
      <c r="L85" s="25" t="str">
        <f t="shared" si="52"/>
        <v>не укомплектован</v>
      </c>
      <c r="M85" s="25" t="str">
        <f t="shared" si="62"/>
        <v>0,25</v>
      </c>
      <c r="N85" s="42">
        <v>1</v>
      </c>
      <c r="O85" s="75">
        <f t="shared" si="53"/>
        <v>0.1875</v>
      </c>
      <c r="P85" s="31">
        <f t="shared" si="54"/>
        <v>1316117</v>
      </c>
      <c r="Q85" s="31">
        <f t="shared" si="55"/>
        <v>987087.75</v>
      </c>
      <c r="R85" s="31">
        <f t="shared" si="56"/>
        <v>246772</v>
      </c>
      <c r="S85" s="32">
        <f t="shared" si="58"/>
        <v>20564.333333333332</v>
      </c>
      <c r="T85" s="32">
        <f t="shared" si="59"/>
        <v>20564.333333333332</v>
      </c>
      <c r="U85" s="32">
        <f t="shared" si="59"/>
        <v>20564.333333333332</v>
      </c>
      <c r="V85" s="32">
        <f t="shared" si="59"/>
        <v>20564.333333333332</v>
      </c>
      <c r="W85" s="32">
        <f t="shared" si="59"/>
        <v>20564.333333333332</v>
      </c>
      <c r="X85" s="32">
        <f t="shared" si="59"/>
        <v>20564.333333333332</v>
      </c>
      <c r="Y85" s="32">
        <f t="shared" si="59"/>
        <v>20564.333333333332</v>
      </c>
      <c r="Z85" s="32">
        <f t="shared" si="59"/>
        <v>20564.333333333332</v>
      </c>
      <c r="AA85" s="32">
        <f t="shared" si="59"/>
        <v>20564.333333333332</v>
      </c>
      <c r="AB85" s="32">
        <f t="shared" si="59"/>
        <v>20564.333333333332</v>
      </c>
      <c r="AC85" s="32">
        <f t="shared" si="59"/>
        <v>20564.333333333332</v>
      </c>
      <c r="AD85" s="32">
        <f t="shared" si="59"/>
        <v>20564.333333333332</v>
      </c>
      <c r="AE85" s="33">
        <f t="shared" si="64"/>
        <v>246772.00000000003</v>
      </c>
      <c r="AF85" s="76"/>
    </row>
    <row r="86" spans="1:32" ht="30" x14ac:dyDescent="0.25">
      <c r="A86" s="29">
        <f t="shared" si="65"/>
        <v>70</v>
      </c>
      <c r="B86" s="29"/>
      <c r="C86" s="29">
        <f t="shared" si="60"/>
        <v>14</v>
      </c>
      <c r="D86" s="30" t="s">
        <v>110</v>
      </c>
      <c r="E86" s="38">
        <v>352</v>
      </c>
      <c r="F86" s="23" t="str">
        <f t="shared" si="49"/>
        <v>от 100 до 900 жителей</v>
      </c>
      <c r="G86" s="39">
        <f t="shared" si="50"/>
        <v>1</v>
      </c>
      <c r="H86" s="72" t="str">
        <f t="shared" si="61"/>
        <v>1</v>
      </c>
      <c r="I86" s="25" t="str">
        <f t="shared" si="51"/>
        <v>не соответствует</v>
      </c>
      <c r="J86" s="25" t="str">
        <f t="shared" si="63"/>
        <v>0,75</v>
      </c>
      <c r="K86" s="25">
        <v>0</v>
      </c>
      <c r="L86" s="25" t="str">
        <f t="shared" si="52"/>
        <v>укомплектован</v>
      </c>
      <c r="M86" s="25" t="str">
        <f t="shared" si="62"/>
        <v>1</v>
      </c>
      <c r="N86" s="41"/>
      <c r="O86" s="75">
        <f t="shared" si="53"/>
        <v>0.75</v>
      </c>
      <c r="P86" s="31">
        <f t="shared" si="54"/>
        <v>1316117</v>
      </c>
      <c r="Q86" s="31">
        <f t="shared" si="55"/>
        <v>987087.75</v>
      </c>
      <c r="R86" s="31">
        <f t="shared" si="56"/>
        <v>987088</v>
      </c>
      <c r="S86" s="32">
        <f t="shared" si="58"/>
        <v>82257.333333333328</v>
      </c>
      <c r="T86" s="32">
        <f t="shared" si="59"/>
        <v>82257.333333333328</v>
      </c>
      <c r="U86" s="32">
        <f t="shared" si="59"/>
        <v>82257.333333333328</v>
      </c>
      <c r="V86" s="32">
        <f t="shared" si="59"/>
        <v>82257.333333333328</v>
      </c>
      <c r="W86" s="32">
        <f t="shared" si="59"/>
        <v>82257.333333333328</v>
      </c>
      <c r="X86" s="32">
        <f t="shared" si="59"/>
        <v>82257.333333333328</v>
      </c>
      <c r="Y86" s="32">
        <f t="shared" si="59"/>
        <v>82257.333333333328</v>
      </c>
      <c r="Z86" s="32">
        <f t="shared" si="59"/>
        <v>82257.333333333328</v>
      </c>
      <c r="AA86" s="32">
        <f t="shared" si="59"/>
        <v>82257.333333333328</v>
      </c>
      <c r="AB86" s="32">
        <f t="shared" si="59"/>
        <v>82257.333333333328</v>
      </c>
      <c r="AC86" s="32">
        <f t="shared" si="59"/>
        <v>82257.333333333328</v>
      </c>
      <c r="AD86" s="32">
        <f t="shared" si="59"/>
        <v>82257.333333333328</v>
      </c>
      <c r="AE86" s="33">
        <f t="shared" si="64"/>
        <v>987088.00000000012</v>
      </c>
      <c r="AF86" s="76"/>
    </row>
    <row r="87" spans="1:32" ht="30" x14ac:dyDescent="0.25">
      <c r="A87" s="29">
        <f t="shared" si="65"/>
        <v>71</v>
      </c>
      <c r="B87" s="29"/>
      <c r="C87" s="29">
        <f t="shared" si="60"/>
        <v>15</v>
      </c>
      <c r="D87" s="30" t="s">
        <v>111</v>
      </c>
      <c r="E87" s="38">
        <v>207</v>
      </c>
      <c r="F87" s="23" t="str">
        <f t="shared" si="49"/>
        <v>от 100 до 900 жителей</v>
      </c>
      <c r="G87" s="39">
        <f t="shared" si="50"/>
        <v>1</v>
      </c>
      <c r="H87" s="72" t="str">
        <f t="shared" si="61"/>
        <v>1</v>
      </c>
      <c r="I87" s="25" t="str">
        <f t="shared" si="51"/>
        <v>не соответствует</v>
      </c>
      <c r="J87" s="25" t="str">
        <f t="shared" si="63"/>
        <v>0,75</v>
      </c>
      <c r="K87" s="25">
        <v>0</v>
      </c>
      <c r="L87" s="25" t="str">
        <f t="shared" si="52"/>
        <v>укомплектован</v>
      </c>
      <c r="M87" s="25" t="str">
        <f t="shared" si="62"/>
        <v>1</v>
      </c>
      <c r="N87" s="41"/>
      <c r="O87" s="75">
        <f t="shared" si="53"/>
        <v>0.75</v>
      </c>
      <c r="P87" s="31">
        <f t="shared" si="54"/>
        <v>1316117</v>
      </c>
      <c r="Q87" s="31">
        <f t="shared" si="55"/>
        <v>987087.75</v>
      </c>
      <c r="R87" s="31">
        <f t="shared" si="56"/>
        <v>987088</v>
      </c>
      <c r="S87" s="32">
        <f t="shared" si="58"/>
        <v>82257.333333333328</v>
      </c>
      <c r="T87" s="32">
        <f t="shared" si="59"/>
        <v>82257.333333333328</v>
      </c>
      <c r="U87" s="32">
        <f t="shared" si="59"/>
        <v>82257.333333333328</v>
      </c>
      <c r="V87" s="32">
        <f t="shared" si="59"/>
        <v>82257.333333333328</v>
      </c>
      <c r="W87" s="32">
        <f t="shared" si="59"/>
        <v>82257.333333333328</v>
      </c>
      <c r="X87" s="32">
        <f t="shared" si="59"/>
        <v>82257.333333333328</v>
      </c>
      <c r="Y87" s="32">
        <f t="shared" si="59"/>
        <v>82257.333333333328</v>
      </c>
      <c r="Z87" s="32">
        <f t="shared" si="59"/>
        <v>82257.333333333328</v>
      </c>
      <c r="AA87" s="32">
        <f t="shared" si="59"/>
        <v>82257.333333333328</v>
      </c>
      <c r="AB87" s="32">
        <f t="shared" si="59"/>
        <v>82257.333333333328</v>
      </c>
      <c r="AC87" s="32">
        <f t="shared" si="59"/>
        <v>82257.333333333328</v>
      </c>
      <c r="AD87" s="32">
        <f t="shared" si="59"/>
        <v>82257.333333333328</v>
      </c>
      <c r="AE87" s="33">
        <f t="shared" si="64"/>
        <v>987088.00000000012</v>
      </c>
      <c r="AF87" s="76"/>
    </row>
    <row r="88" spans="1:32" ht="30" x14ac:dyDescent="0.25">
      <c r="A88" s="29">
        <f t="shared" si="65"/>
        <v>72</v>
      </c>
      <c r="B88" s="29"/>
      <c r="C88" s="29">
        <f t="shared" si="60"/>
        <v>16</v>
      </c>
      <c r="D88" s="30" t="s">
        <v>112</v>
      </c>
      <c r="E88" s="38">
        <v>160</v>
      </c>
      <c r="F88" s="23" t="str">
        <f t="shared" si="49"/>
        <v>от 100 до 900 жителей</v>
      </c>
      <c r="G88" s="39">
        <f t="shared" si="50"/>
        <v>1</v>
      </c>
      <c r="H88" s="72" t="str">
        <f t="shared" si="61"/>
        <v>1</v>
      </c>
      <c r="I88" s="25" t="str">
        <f t="shared" si="51"/>
        <v>не соответствует</v>
      </c>
      <c r="J88" s="25" t="str">
        <f t="shared" si="63"/>
        <v>0,75</v>
      </c>
      <c r="K88" s="25">
        <v>0</v>
      </c>
      <c r="L88" s="25" t="str">
        <f t="shared" si="52"/>
        <v>укомплектован</v>
      </c>
      <c r="M88" s="25" t="str">
        <f t="shared" si="62"/>
        <v>1</v>
      </c>
      <c r="N88" s="41"/>
      <c r="O88" s="75">
        <f t="shared" si="53"/>
        <v>0.75</v>
      </c>
      <c r="P88" s="31">
        <f t="shared" si="54"/>
        <v>1316117</v>
      </c>
      <c r="Q88" s="31">
        <f t="shared" si="55"/>
        <v>987087.75</v>
      </c>
      <c r="R88" s="31">
        <f t="shared" si="56"/>
        <v>987088</v>
      </c>
      <c r="S88" s="32">
        <f t="shared" si="58"/>
        <v>82257.333333333328</v>
      </c>
      <c r="T88" s="32">
        <f t="shared" si="59"/>
        <v>82257.333333333328</v>
      </c>
      <c r="U88" s="32">
        <f t="shared" si="59"/>
        <v>82257.333333333328</v>
      </c>
      <c r="V88" s="32">
        <f t="shared" si="59"/>
        <v>82257.333333333328</v>
      </c>
      <c r="W88" s="32">
        <f t="shared" si="59"/>
        <v>82257.333333333328</v>
      </c>
      <c r="X88" s="32">
        <f t="shared" si="59"/>
        <v>82257.333333333328</v>
      </c>
      <c r="Y88" s="32">
        <f t="shared" si="59"/>
        <v>82257.333333333328</v>
      </c>
      <c r="Z88" s="32">
        <f t="shared" si="59"/>
        <v>82257.333333333328</v>
      </c>
      <c r="AA88" s="32">
        <f t="shared" si="59"/>
        <v>82257.333333333328</v>
      </c>
      <c r="AB88" s="32">
        <f t="shared" si="59"/>
        <v>82257.333333333328</v>
      </c>
      <c r="AC88" s="32">
        <f t="shared" si="59"/>
        <v>82257.333333333328</v>
      </c>
      <c r="AD88" s="32">
        <f t="shared" si="59"/>
        <v>82257.333333333328</v>
      </c>
      <c r="AE88" s="33">
        <f t="shared" si="64"/>
        <v>987088.00000000012</v>
      </c>
      <c r="AF88" s="76"/>
    </row>
    <row r="89" spans="1:32" ht="30" x14ac:dyDescent="0.25">
      <c r="A89" s="29">
        <f t="shared" si="65"/>
        <v>73</v>
      </c>
      <c r="B89" s="29"/>
      <c r="C89" s="29">
        <f t="shared" si="60"/>
        <v>17</v>
      </c>
      <c r="D89" s="30" t="s">
        <v>113</v>
      </c>
      <c r="E89" s="38">
        <v>614</v>
      </c>
      <c r="F89" s="23" t="str">
        <f t="shared" si="49"/>
        <v>от 100 до 900 жителей</v>
      </c>
      <c r="G89" s="39">
        <f t="shared" si="50"/>
        <v>1</v>
      </c>
      <c r="H89" s="72" t="str">
        <f t="shared" si="61"/>
        <v>1</v>
      </c>
      <c r="I89" s="25" t="str">
        <f t="shared" si="51"/>
        <v>не соответствует</v>
      </c>
      <c r="J89" s="25" t="str">
        <f t="shared" si="63"/>
        <v>0,75</v>
      </c>
      <c r="K89" s="25">
        <v>0</v>
      </c>
      <c r="L89" s="25" t="str">
        <f t="shared" si="52"/>
        <v>укомплектован</v>
      </c>
      <c r="M89" s="25" t="str">
        <f t="shared" si="62"/>
        <v>1</v>
      </c>
      <c r="N89" s="41"/>
      <c r="O89" s="75">
        <f t="shared" si="53"/>
        <v>0.75</v>
      </c>
      <c r="P89" s="31">
        <f t="shared" si="54"/>
        <v>1316117</v>
      </c>
      <c r="Q89" s="31">
        <f t="shared" si="55"/>
        <v>987087.75</v>
      </c>
      <c r="R89" s="31">
        <f t="shared" si="56"/>
        <v>987088</v>
      </c>
      <c r="S89" s="32">
        <f t="shared" si="58"/>
        <v>82257.333333333328</v>
      </c>
      <c r="T89" s="32">
        <f t="shared" si="59"/>
        <v>82257.333333333328</v>
      </c>
      <c r="U89" s="32">
        <f t="shared" si="59"/>
        <v>82257.333333333328</v>
      </c>
      <c r="V89" s="32">
        <f t="shared" si="59"/>
        <v>82257.333333333328</v>
      </c>
      <c r="W89" s="32">
        <f t="shared" si="59"/>
        <v>82257.333333333328</v>
      </c>
      <c r="X89" s="32">
        <f t="shared" si="59"/>
        <v>82257.333333333328</v>
      </c>
      <c r="Y89" s="32">
        <f t="shared" si="59"/>
        <v>82257.333333333328</v>
      </c>
      <c r="Z89" s="32">
        <f t="shared" si="59"/>
        <v>82257.333333333328</v>
      </c>
      <c r="AA89" s="32">
        <f t="shared" si="59"/>
        <v>82257.333333333328</v>
      </c>
      <c r="AB89" s="32">
        <f t="shared" si="59"/>
        <v>82257.333333333328</v>
      </c>
      <c r="AC89" s="32">
        <f t="shared" si="59"/>
        <v>82257.333333333328</v>
      </c>
      <c r="AD89" s="32">
        <f t="shared" si="59"/>
        <v>82257.333333333328</v>
      </c>
      <c r="AE89" s="33">
        <f t="shared" si="64"/>
        <v>987088.00000000012</v>
      </c>
      <c r="AF89" s="76"/>
    </row>
    <row r="90" spans="1:32" ht="30" x14ac:dyDescent="0.25">
      <c r="A90" s="29">
        <f t="shared" si="65"/>
        <v>74</v>
      </c>
      <c r="B90" s="29"/>
      <c r="C90" s="29">
        <f t="shared" si="60"/>
        <v>18</v>
      </c>
      <c r="D90" s="30" t="s">
        <v>114</v>
      </c>
      <c r="E90" s="38">
        <v>687</v>
      </c>
      <c r="F90" s="23" t="str">
        <f t="shared" si="49"/>
        <v>от 100 до 900 жителей</v>
      </c>
      <c r="G90" s="39">
        <f t="shared" si="50"/>
        <v>1</v>
      </c>
      <c r="H90" s="72" t="str">
        <f t="shared" si="61"/>
        <v>1</v>
      </c>
      <c r="I90" s="25" t="str">
        <f t="shared" si="51"/>
        <v>не соответствует</v>
      </c>
      <c r="J90" s="25" t="str">
        <f t="shared" si="63"/>
        <v>0,75</v>
      </c>
      <c r="K90" s="25">
        <v>0</v>
      </c>
      <c r="L90" s="25" t="str">
        <f t="shared" si="52"/>
        <v>укомплектован</v>
      </c>
      <c r="M90" s="25" t="str">
        <f t="shared" si="62"/>
        <v>1</v>
      </c>
      <c r="N90" s="41"/>
      <c r="O90" s="75">
        <f t="shared" si="53"/>
        <v>0.75</v>
      </c>
      <c r="P90" s="31">
        <f t="shared" si="54"/>
        <v>1316117</v>
      </c>
      <c r="Q90" s="31">
        <f t="shared" si="55"/>
        <v>987087.75</v>
      </c>
      <c r="R90" s="31">
        <f t="shared" si="56"/>
        <v>987088</v>
      </c>
      <c r="S90" s="32">
        <f t="shared" si="58"/>
        <v>82257.333333333328</v>
      </c>
      <c r="T90" s="32">
        <f t="shared" ref="T90:AD96" si="66">S90</f>
        <v>82257.333333333328</v>
      </c>
      <c r="U90" s="32">
        <f t="shared" si="66"/>
        <v>82257.333333333328</v>
      </c>
      <c r="V90" s="32">
        <f t="shared" si="66"/>
        <v>82257.333333333328</v>
      </c>
      <c r="W90" s="32">
        <f t="shared" si="66"/>
        <v>82257.333333333328</v>
      </c>
      <c r="X90" s="32">
        <f t="shared" si="66"/>
        <v>82257.333333333328</v>
      </c>
      <c r="Y90" s="32">
        <f t="shared" si="66"/>
        <v>82257.333333333328</v>
      </c>
      <c r="Z90" s="32">
        <f t="shared" si="66"/>
        <v>82257.333333333328</v>
      </c>
      <c r="AA90" s="32">
        <f t="shared" si="66"/>
        <v>82257.333333333328</v>
      </c>
      <c r="AB90" s="32">
        <f t="shared" si="66"/>
        <v>82257.333333333328</v>
      </c>
      <c r="AC90" s="32">
        <f t="shared" si="66"/>
        <v>82257.333333333328</v>
      </c>
      <c r="AD90" s="32">
        <f t="shared" si="66"/>
        <v>82257.333333333328</v>
      </c>
      <c r="AE90" s="33">
        <f t="shared" si="64"/>
        <v>987088.00000000012</v>
      </c>
      <c r="AF90" s="76"/>
    </row>
    <row r="91" spans="1:32" ht="30" x14ac:dyDescent="0.25">
      <c r="A91" s="29">
        <f t="shared" si="65"/>
        <v>75</v>
      </c>
      <c r="B91" s="29"/>
      <c r="C91" s="29">
        <f t="shared" si="60"/>
        <v>19</v>
      </c>
      <c r="D91" s="30" t="s">
        <v>115</v>
      </c>
      <c r="E91" s="38">
        <v>779</v>
      </c>
      <c r="F91" s="23" t="str">
        <f t="shared" si="49"/>
        <v>от 100 до 900 жителей</v>
      </c>
      <c r="G91" s="39">
        <f t="shared" si="50"/>
        <v>1</v>
      </c>
      <c r="H91" s="72" t="str">
        <f t="shared" si="61"/>
        <v>1</v>
      </c>
      <c r="I91" s="25" t="str">
        <f t="shared" si="51"/>
        <v>не соответствует</v>
      </c>
      <c r="J91" s="25" t="str">
        <f t="shared" si="63"/>
        <v>0,75</v>
      </c>
      <c r="K91" s="25">
        <v>0</v>
      </c>
      <c r="L91" s="25" t="str">
        <f t="shared" si="52"/>
        <v>укомплектован</v>
      </c>
      <c r="M91" s="25" t="str">
        <f t="shared" si="62"/>
        <v>1</v>
      </c>
      <c r="N91" s="41"/>
      <c r="O91" s="75">
        <f t="shared" si="53"/>
        <v>0.75</v>
      </c>
      <c r="P91" s="31">
        <f t="shared" si="54"/>
        <v>1316117</v>
      </c>
      <c r="Q91" s="31">
        <f t="shared" si="55"/>
        <v>987087.75</v>
      </c>
      <c r="R91" s="31">
        <f t="shared" si="56"/>
        <v>987088</v>
      </c>
      <c r="S91" s="32">
        <f t="shared" si="58"/>
        <v>82257.333333333328</v>
      </c>
      <c r="T91" s="32">
        <f t="shared" si="66"/>
        <v>82257.333333333328</v>
      </c>
      <c r="U91" s="32">
        <f t="shared" si="66"/>
        <v>82257.333333333328</v>
      </c>
      <c r="V91" s="32">
        <f t="shared" si="66"/>
        <v>82257.333333333328</v>
      </c>
      <c r="W91" s="32">
        <f t="shared" si="66"/>
        <v>82257.333333333328</v>
      </c>
      <c r="X91" s="32">
        <f t="shared" si="66"/>
        <v>82257.333333333328</v>
      </c>
      <c r="Y91" s="32">
        <f t="shared" si="66"/>
        <v>82257.333333333328</v>
      </c>
      <c r="Z91" s="32">
        <f t="shared" si="66"/>
        <v>82257.333333333328</v>
      </c>
      <c r="AA91" s="32">
        <f t="shared" si="66"/>
        <v>82257.333333333328</v>
      </c>
      <c r="AB91" s="32">
        <f t="shared" si="66"/>
        <v>82257.333333333328</v>
      </c>
      <c r="AC91" s="32">
        <f t="shared" si="66"/>
        <v>82257.333333333328</v>
      </c>
      <c r="AD91" s="32">
        <f t="shared" si="66"/>
        <v>82257.333333333328</v>
      </c>
      <c r="AE91" s="33">
        <f t="shared" si="64"/>
        <v>987088.00000000012</v>
      </c>
      <c r="AF91" s="76"/>
    </row>
    <row r="92" spans="1:32" ht="30" x14ac:dyDescent="0.25">
      <c r="A92" s="29">
        <f t="shared" si="65"/>
        <v>76</v>
      </c>
      <c r="B92" s="29"/>
      <c r="C92" s="29">
        <f t="shared" si="60"/>
        <v>20</v>
      </c>
      <c r="D92" s="30" t="s">
        <v>116</v>
      </c>
      <c r="E92" s="38">
        <v>196</v>
      </c>
      <c r="F92" s="23" t="str">
        <f t="shared" si="49"/>
        <v>от 100 до 900 жителей</v>
      </c>
      <c r="G92" s="39">
        <f t="shared" si="50"/>
        <v>1</v>
      </c>
      <c r="H92" s="72" t="str">
        <f t="shared" si="61"/>
        <v>1</v>
      </c>
      <c r="I92" s="25" t="str">
        <f t="shared" si="51"/>
        <v>не соответствует</v>
      </c>
      <c r="J92" s="25" t="str">
        <f t="shared" si="63"/>
        <v>0,75</v>
      </c>
      <c r="K92" s="25">
        <v>0</v>
      </c>
      <c r="L92" s="25" t="str">
        <f t="shared" si="52"/>
        <v>укомплектован</v>
      </c>
      <c r="M92" s="25" t="str">
        <f t="shared" si="62"/>
        <v>1</v>
      </c>
      <c r="N92" s="41"/>
      <c r="O92" s="75">
        <f t="shared" si="53"/>
        <v>0.75</v>
      </c>
      <c r="P92" s="31">
        <f t="shared" si="54"/>
        <v>1316117</v>
      </c>
      <c r="Q92" s="31">
        <f t="shared" si="55"/>
        <v>987087.75</v>
      </c>
      <c r="R92" s="31">
        <f t="shared" si="56"/>
        <v>987088</v>
      </c>
      <c r="S92" s="32">
        <f t="shared" si="58"/>
        <v>82257.333333333328</v>
      </c>
      <c r="T92" s="32">
        <f t="shared" si="66"/>
        <v>82257.333333333328</v>
      </c>
      <c r="U92" s="32">
        <f t="shared" si="66"/>
        <v>82257.333333333328</v>
      </c>
      <c r="V92" s="32">
        <f t="shared" si="66"/>
        <v>82257.333333333328</v>
      </c>
      <c r="W92" s="32">
        <f t="shared" si="66"/>
        <v>82257.333333333328</v>
      </c>
      <c r="X92" s="32">
        <f t="shared" si="66"/>
        <v>82257.333333333328</v>
      </c>
      <c r="Y92" s="32">
        <f t="shared" si="66"/>
        <v>82257.333333333328</v>
      </c>
      <c r="Z92" s="32">
        <f t="shared" si="66"/>
        <v>82257.333333333328</v>
      </c>
      <c r="AA92" s="32">
        <f t="shared" si="66"/>
        <v>82257.333333333328</v>
      </c>
      <c r="AB92" s="32">
        <f t="shared" si="66"/>
        <v>82257.333333333328</v>
      </c>
      <c r="AC92" s="32">
        <f t="shared" si="66"/>
        <v>82257.333333333328</v>
      </c>
      <c r="AD92" s="32">
        <f t="shared" si="66"/>
        <v>82257.333333333328</v>
      </c>
      <c r="AE92" s="33">
        <f t="shared" si="64"/>
        <v>987088.00000000012</v>
      </c>
      <c r="AF92" s="76"/>
    </row>
    <row r="93" spans="1:32" ht="30" x14ac:dyDescent="0.25">
      <c r="A93" s="29">
        <f t="shared" si="65"/>
        <v>77</v>
      </c>
      <c r="B93" s="29"/>
      <c r="C93" s="29">
        <f t="shared" si="60"/>
        <v>21</v>
      </c>
      <c r="D93" s="30" t="s">
        <v>117</v>
      </c>
      <c r="E93" s="38">
        <v>217</v>
      </c>
      <c r="F93" s="23" t="str">
        <f t="shared" si="49"/>
        <v>от 100 до 900 жителей</v>
      </c>
      <c r="G93" s="39">
        <f t="shared" si="50"/>
        <v>1</v>
      </c>
      <c r="H93" s="72" t="str">
        <f t="shared" si="61"/>
        <v>1</v>
      </c>
      <c r="I93" s="25" t="str">
        <f t="shared" si="51"/>
        <v>соответствует</v>
      </c>
      <c r="J93" s="25" t="str">
        <f t="shared" si="63"/>
        <v>1</v>
      </c>
      <c r="K93" s="25">
        <v>1</v>
      </c>
      <c r="L93" s="25" t="str">
        <f t="shared" si="52"/>
        <v>укомплектован</v>
      </c>
      <c r="M93" s="25" t="str">
        <f t="shared" si="62"/>
        <v>1</v>
      </c>
      <c r="N93" s="41"/>
      <c r="O93" s="75">
        <f t="shared" si="53"/>
        <v>1</v>
      </c>
      <c r="P93" s="31">
        <f t="shared" si="54"/>
        <v>1316117</v>
      </c>
      <c r="Q93" s="31">
        <f t="shared" si="55"/>
        <v>1316117</v>
      </c>
      <c r="R93" s="31">
        <f t="shared" si="56"/>
        <v>1316117</v>
      </c>
      <c r="S93" s="32">
        <f t="shared" si="58"/>
        <v>109676.41666666667</v>
      </c>
      <c r="T93" s="32">
        <f t="shared" si="66"/>
        <v>109676.41666666667</v>
      </c>
      <c r="U93" s="32">
        <f t="shared" si="66"/>
        <v>109676.41666666667</v>
      </c>
      <c r="V93" s="32">
        <f t="shared" si="66"/>
        <v>109676.41666666667</v>
      </c>
      <c r="W93" s="32">
        <f t="shared" si="66"/>
        <v>109676.41666666667</v>
      </c>
      <c r="X93" s="32">
        <f t="shared" si="66"/>
        <v>109676.41666666667</v>
      </c>
      <c r="Y93" s="32">
        <f t="shared" si="66"/>
        <v>109676.41666666667</v>
      </c>
      <c r="Z93" s="32">
        <f t="shared" si="66"/>
        <v>109676.41666666667</v>
      </c>
      <c r="AA93" s="32">
        <f t="shared" si="66"/>
        <v>109676.41666666667</v>
      </c>
      <c r="AB93" s="32">
        <f t="shared" si="66"/>
        <v>109676.41666666667</v>
      </c>
      <c r="AC93" s="32">
        <f t="shared" si="66"/>
        <v>109676.41666666667</v>
      </c>
      <c r="AD93" s="32">
        <f t="shared" si="66"/>
        <v>109676.41666666667</v>
      </c>
      <c r="AE93" s="33">
        <f t="shared" si="64"/>
        <v>1316117</v>
      </c>
      <c r="AF93" s="76"/>
    </row>
    <row r="94" spans="1:32" ht="30" x14ac:dyDescent="0.25">
      <c r="A94" s="29">
        <f t="shared" si="65"/>
        <v>78</v>
      </c>
      <c r="B94" s="29"/>
      <c r="C94" s="29">
        <f t="shared" si="60"/>
        <v>22</v>
      </c>
      <c r="D94" s="30" t="s">
        <v>118</v>
      </c>
      <c r="E94" s="38">
        <v>302</v>
      </c>
      <c r="F94" s="23" t="str">
        <f t="shared" si="49"/>
        <v>от 100 до 900 жителей</v>
      </c>
      <c r="G94" s="39">
        <f t="shared" si="50"/>
        <v>1</v>
      </c>
      <c r="H94" s="72" t="str">
        <f t="shared" si="61"/>
        <v>1</v>
      </c>
      <c r="I94" s="25" t="str">
        <f t="shared" si="51"/>
        <v>не соответствует</v>
      </c>
      <c r="J94" s="25" t="str">
        <f t="shared" si="63"/>
        <v>0,75</v>
      </c>
      <c r="K94" s="25">
        <v>0</v>
      </c>
      <c r="L94" s="25" t="str">
        <f t="shared" si="52"/>
        <v>укомплектован</v>
      </c>
      <c r="M94" s="25" t="str">
        <f t="shared" si="62"/>
        <v>1</v>
      </c>
      <c r="N94" s="41"/>
      <c r="O94" s="75">
        <f t="shared" si="53"/>
        <v>0.75</v>
      </c>
      <c r="P94" s="31">
        <f t="shared" si="54"/>
        <v>1316117</v>
      </c>
      <c r="Q94" s="31">
        <f t="shared" si="55"/>
        <v>987087.75</v>
      </c>
      <c r="R94" s="31">
        <f t="shared" si="56"/>
        <v>987088</v>
      </c>
      <c r="S94" s="32">
        <f t="shared" si="58"/>
        <v>82257.333333333328</v>
      </c>
      <c r="T94" s="32">
        <f t="shared" si="66"/>
        <v>82257.333333333328</v>
      </c>
      <c r="U94" s="32">
        <f t="shared" si="66"/>
        <v>82257.333333333328</v>
      </c>
      <c r="V94" s="32">
        <f t="shared" si="66"/>
        <v>82257.333333333328</v>
      </c>
      <c r="W94" s="32">
        <f t="shared" si="66"/>
        <v>82257.333333333328</v>
      </c>
      <c r="X94" s="32">
        <f t="shared" si="66"/>
        <v>82257.333333333328</v>
      </c>
      <c r="Y94" s="32">
        <f t="shared" si="66"/>
        <v>82257.333333333328</v>
      </c>
      <c r="Z94" s="32">
        <f t="shared" si="66"/>
        <v>82257.333333333328</v>
      </c>
      <c r="AA94" s="32">
        <f t="shared" si="66"/>
        <v>82257.333333333328</v>
      </c>
      <c r="AB94" s="32">
        <f t="shared" si="66"/>
        <v>82257.333333333328</v>
      </c>
      <c r="AC94" s="32">
        <f t="shared" si="66"/>
        <v>82257.333333333328</v>
      </c>
      <c r="AD94" s="32">
        <f t="shared" si="66"/>
        <v>82257.333333333328</v>
      </c>
      <c r="AE94" s="33">
        <f t="shared" si="64"/>
        <v>987088.00000000012</v>
      </c>
      <c r="AF94" s="76"/>
    </row>
    <row r="95" spans="1:32" ht="30" x14ac:dyDescent="0.25">
      <c r="A95" s="29">
        <f t="shared" si="65"/>
        <v>79</v>
      </c>
      <c r="B95" s="29"/>
      <c r="C95" s="29">
        <f t="shared" si="60"/>
        <v>23</v>
      </c>
      <c r="D95" s="30" t="s">
        <v>119</v>
      </c>
      <c r="E95" s="38">
        <v>319</v>
      </c>
      <c r="F95" s="23" t="str">
        <f t="shared" si="49"/>
        <v>от 100 до 900 жителей</v>
      </c>
      <c r="G95" s="39">
        <f t="shared" si="50"/>
        <v>1</v>
      </c>
      <c r="H95" s="72" t="str">
        <f t="shared" si="61"/>
        <v>1</v>
      </c>
      <c r="I95" s="25" t="str">
        <f t="shared" si="51"/>
        <v>не соответствует</v>
      </c>
      <c r="J95" s="25" t="str">
        <f t="shared" si="63"/>
        <v>0,75</v>
      </c>
      <c r="K95" s="25">
        <v>0</v>
      </c>
      <c r="L95" s="25" t="str">
        <f t="shared" si="52"/>
        <v>укомплектован</v>
      </c>
      <c r="M95" s="25" t="str">
        <f t="shared" si="62"/>
        <v>1</v>
      </c>
      <c r="N95" s="41"/>
      <c r="O95" s="75">
        <f t="shared" si="53"/>
        <v>0.75</v>
      </c>
      <c r="P95" s="31">
        <f t="shared" si="54"/>
        <v>1316117</v>
      </c>
      <c r="Q95" s="31">
        <f t="shared" si="55"/>
        <v>987087.75</v>
      </c>
      <c r="R95" s="31">
        <f t="shared" si="56"/>
        <v>987088</v>
      </c>
      <c r="S95" s="32">
        <f t="shared" si="58"/>
        <v>82257.333333333328</v>
      </c>
      <c r="T95" s="32">
        <f t="shared" si="66"/>
        <v>82257.333333333328</v>
      </c>
      <c r="U95" s="32">
        <f t="shared" si="66"/>
        <v>82257.333333333328</v>
      </c>
      <c r="V95" s="32">
        <f t="shared" si="66"/>
        <v>82257.333333333328</v>
      </c>
      <c r="W95" s="32">
        <f t="shared" si="66"/>
        <v>82257.333333333328</v>
      </c>
      <c r="X95" s="32">
        <f t="shared" si="66"/>
        <v>82257.333333333328</v>
      </c>
      <c r="Y95" s="32">
        <f t="shared" si="66"/>
        <v>82257.333333333328</v>
      </c>
      <c r="Z95" s="32">
        <f t="shared" si="66"/>
        <v>82257.333333333328</v>
      </c>
      <c r="AA95" s="32">
        <f t="shared" si="66"/>
        <v>82257.333333333328</v>
      </c>
      <c r="AB95" s="32">
        <f t="shared" si="66"/>
        <v>82257.333333333328</v>
      </c>
      <c r="AC95" s="32">
        <f t="shared" si="66"/>
        <v>82257.333333333328</v>
      </c>
      <c r="AD95" s="32">
        <f t="shared" si="66"/>
        <v>82257.333333333328</v>
      </c>
      <c r="AE95" s="33">
        <f t="shared" si="64"/>
        <v>987088.00000000012</v>
      </c>
      <c r="AF95" s="76"/>
    </row>
    <row r="96" spans="1:32" ht="30" x14ac:dyDescent="0.25">
      <c r="A96" s="29">
        <f t="shared" si="65"/>
        <v>80</v>
      </c>
      <c r="B96" s="29"/>
      <c r="C96" s="29">
        <f t="shared" si="60"/>
        <v>24</v>
      </c>
      <c r="D96" s="30" t="s">
        <v>120</v>
      </c>
      <c r="E96" s="38">
        <v>322</v>
      </c>
      <c r="F96" s="23" t="str">
        <f t="shared" si="49"/>
        <v>от 100 до 900 жителей</v>
      </c>
      <c r="G96" s="39">
        <f t="shared" si="50"/>
        <v>1</v>
      </c>
      <c r="H96" s="72" t="str">
        <f t="shared" si="61"/>
        <v>1</v>
      </c>
      <c r="I96" s="25" t="str">
        <f t="shared" si="51"/>
        <v>соответствует</v>
      </c>
      <c r="J96" s="25" t="str">
        <f t="shared" si="63"/>
        <v>1</v>
      </c>
      <c r="K96" s="25">
        <v>1</v>
      </c>
      <c r="L96" s="25" t="str">
        <f t="shared" si="52"/>
        <v>укомплектован</v>
      </c>
      <c r="M96" s="25" t="str">
        <f t="shared" si="62"/>
        <v>1</v>
      </c>
      <c r="N96" s="41"/>
      <c r="O96" s="75">
        <f t="shared" si="53"/>
        <v>1</v>
      </c>
      <c r="P96" s="31">
        <f t="shared" si="54"/>
        <v>1316117</v>
      </c>
      <c r="Q96" s="31">
        <f t="shared" si="55"/>
        <v>1316117</v>
      </c>
      <c r="R96" s="31">
        <f t="shared" si="56"/>
        <v>1316117</v>
      </c>
      <c r="S96" s="32">
        <f t="shared" si="58"/>
        <v>109676.41666666667</v>
      </c>
      <c r="T96" s="32">
        <f t="shared" si="66"/>
        <v>109676.41666666667</v>
      </c>
      <c r="U96" s="32">
        <f t="shared" si="66"/>
        <v>109676.41666666667</v>
      </c>
      <c r="V96" s="32">
        <f t="shared" si="66"/>
        <v>109676.41666666667</v>
      </c>
      <c r="W96" s="32">
        <f t="shared" si="66"/>
        <v>109676.41666666667</v>
      </c>
      <c r="X96" s="32">
        <f t="shared" si="66"/>
        <v>109676.41666666667</v>
      </c>
      <c r="Y96" s="32">
        <f t="shared" si="66"/>
        <v>109676.41666666667</v>
      </c>
      <c r="Z96" s="32">
        <f t="shared" si="66"/>
        <v>109676.41666666667</v>
      </c>
      <c r="AA96" s="32">
        <f t="shared" si="66"/>
        <v>109676.41666666667</v>
      </c>
      <c r="AB96" s="32">
        <f t="shared" si="66"/>
        <v>109676.41666666667</v>
      </c>
      <c r="AC96" s="32">
        <f t="shared" si="66"/>
        <v>109676.41666666667</v>
      </c>
      <c r="AD96" s="32">
        <f t="shared" si="66"/>
        <v>109676.41666666667</v>
      </c>
      <c r="AE96" s="33">
        <f t="shared" si="64"/>
        <v>1316117</v>
      </c>
      <c r="AF96" s="76"/>
    </row>
    <row r="97" spans="1:32" x14ac:dyDescent="0.25">
      <c r="A97" s="19"/>
      <c r="B97" s="19">
        <v>6</v>
      </c>
      <c r="C97" s="19"/>
      <c r="D97" s="21" t="s">
        <v>121</v>
      </c>
      <c r="E97" s="38"/>
      <c r="F97" s="23"/>
      <c r="G97" s="39"/>
      <c r="H97" s="72"/>
      <c r="I97" s="25"/>
      <c r="J97" s="25"/>
      <c r="K97" s="25"/>
      <c r="L97" s="25"/>
      <c r="M97" s="25"/>
      <c r="N97" s="41"/>
      <c r="O97" s="75"/>
      <c r="P97" s="26"/>
      <c r="Q97" s="26"/>
      <c r="R97" s="26">
        <f>SUM(R98)</f>
        <v>1316117</v>
      </c>
      <c r="S97" s="27">
        <f>S98</f>
        <v>109676.41666666667</v>
      </c>
      <c r="T97" s="27">
        <f t="shared" ref="T97:AD97" si="67">T98</f>
        <v>109676.41666666667</v>
      </c>
      <c r="U97" s="27">
        <f t="shared" si="67"/>
        <v>109676.41666666667</v>
      </c>
      <c r="V97" s="27">
        <f t="shared" si="67"/>
        <v>109676.41666666667</v>
      </c>
      <c r="W97" s="27">
        <f t="shared" si="67"/>
        <v>109676.41666666667</v>
      </c>
      <c r="X97" s="27">
        <f t="shared" si="67"/>
        <v>109676.41666666667</v>
      </c>
      <c r="Y97" s="27">
        <f t="shared" si="67"/>
        <v>109676.41666666667</v>
      </c>
      <c r="Z97" s="27">
        <f t="shared" si="67"/>
        <v>109676.41666666667</v>
      </c>
      <c r="AA97" s="27">
        <f t="shared" si="67"/>
        <v>109676.41666666667</v>
      </c>
      <c r="AB97" s="27">
        <f t="shared" si="67"/>
        <v>109676.41666666667</v>
      </c>
      <c r="AC97" s="27">
        <f t="shared" si="67"/>
        <v>109676.41666666667</v>
      </c>
      <c r="AD97" s="27">
        <f t="shared" si="67"/>
        <v>109676.41666666667</v>
      </c>
      <c r="AE97" s="28">
        <f>SUM(AE98)</f>
        <v>1316117</v>
      </c>
      <c r="AF97" s="77"/>
    </row>
    <row r="98" spans="1:32" x14ac:dyDescent="0.25">
      <c r="A98" s="29">
        <f>A96+1</f>
        <v>81</v>
      </c>
      <c r="B98" s="29"/>
      <c r="C98" s="29">
        <v>1</v>
      </c>
      <c r="D98" s="30" t="s">
        <v>122</v>
      </c>
      <c r="E98" s="38">
        <v>324</v>
      </c>
      <c r="F98" s="23" t="str">
        <f>IF(G98=0,"до 100 жителей",IF(G98=1,"от 100 до 900 жителей",IF(G98=2,"от 900 до 1500 жителей",IF(G98=3,"от 1500 до 2000 жителей",IF(G98=4,"более 2000 жителей")))))</f>
        <v>от 100 до 900 жителей</v>
      </c>
      <c r="G98" s="39">
        <f>IF(E98&lt;100,0,(IF(E98&lt;900,1,(IF(E98&lt;1500,2,IF(E98&lt;2000,3,4))))))</f>
        <v>1</v>
      </c>
      <c r="H98" s="72" t="str">
        <f t="shared" si="61"/>
        <v>1</v>
      </c>
      <c r="I98" s="25" t="str">
        <f>IF(K98=0,"не соответствует",IF(K98=1,"соответствует",))</f>
        <v>соответствует</v>
      </c>
      <c r="J98" s="25" t="str">
        <f t="shared" si="63"/>
        <v>1</v>
      </c>
      <c r="K98" s="25">
        <v>1</v>
      </c>
      <c r="L98" s="25" t="str">
        <f>IF(N98=0,"укомплектован",IF(N98=1,"не укомплектован",))</f>
        <v>укомплектован</v>
      </c>
      <c r="M98" s="25" t="str">
        <f t="shared" si="62"/>
        <v>1</v>
      </c>
      <c r="N98" s="41"/>
      <c r="O98" s="75">
        <f>H98*J98*M98</f>
        <v>1</v>
      </c>
      <c r="P98" s="31">
        <f>IF(G98=0,$E$3*H98,IF(G98=4,$E$5*H98,IF(G98=1,$E$3,IF(G98=2,$E$4,IF(G98=3,$E$5)))))</f>
        <v>1316117</v>
      </c>
      <c r="Q98" s="31">
        <f>IF(K98=0,P98*$I$7,P98)</f>
        <v>1316117</v>
      </c>
      <c r="R98" s="31">
        <f>ROUND(IF(N98=1,Q98*$R$7,Q98),0)</f>
        <v>1316117</v>
      </c>
      <c r="S98" s="32">
        <f>R98/12</f>
        <v>109676.41666666667</v>
      </c>
      <c r="T98" s="32">
        <f>S98</f>
        <v>109676.41666666667</v>
      </c>
      <c r="U98" s="32">
        <f t="shared" ref="U98:AD98" si="68">T98</f>
        <v>109676.41666666667</v>
      </c>
      <c r="V98" s="32">
        <f t="shared" si="68"/>
        <v>109676.41666666667</v>
      </c>
      <c r="W98" s="32">
        <f t="shared" si="68"/>
        <v>109676.41666666667</v>
      </c>
      <c r="X98" s="32">
        <f t="shared" si="68"/>
        <v>109676.41666666667</v>
      </c>
      <c r="Y98" s="32">
        <f t="shared" si="68"/>
        <v>109676.41666666667</v>
      </c>
      <c r="Z98" s="32">
        <f t="shared" si="68"/>
        <v>109676.41666666667</v>
      </c>
      <c r="AA98" s="32">
        <f t="shared" si="68"/>
        <v>109676.41666666667</v>
      </c>
      <c r="AB98" s="32">
        <f t="shared" si="68"/>
        <v>109676.41666666667</v>
      </c>
      <c r="AC98" s="32">
        <f t="shared" si="68"/>
        <v>109676.41666666667</v>
      </c>
      <c r="AD98" s="32">
        <f t="shared" si="68"/>
        <v>109676.41666666667</v>
      </c>
      <c r="AE98" s="33">
        <f>SUM(S98:AD98)</f>
        <v>1316117</v>
      </c>
      <c r="AF98" s="76"/>
    </row>
    <row r="99" spans="1:32" x14ac:dyDescent="0.25">
      <c r="A99" s="19"/>
      <c r="B99" s="19">
        <v>7</v>
      </c>
      <c r="C99" s="19"/>
      <c r="D99" s="21" t="s">
        <v>123</v>
      </c>
      <c r="E99" s="38"/>
      <c r="F99" s="23"/>
      <c r="G99" s="39"/>
      <c r="H99" s="72"/>
      <c r="I99" s="25"/>
      <c r="J99" s="25"/>
      <c r="K99" s="25"/>
      <c r="L99" s="25"/>
      <c r="M99" s="25"/>
      <c r="N99" s="41"/>
      <c r="O99" s="75"/>
      <c r="P99" s="26">
        <f>SUM(P100:P114)</f>
        <v>19478531.600000001</v>
      </c>
      <c r="Q99" s="26">
        <f>SUM(Q100:Q114)</f>
        <v>14937927.949999999</v>
      </c>
      <c r="R99" s="26">
        <f>SUM(R100:R114)</f>
        <v>14271647</v>
      </c>
      <c r="S99" s="27">
        <f t="shared" ref="S99:AD99" si="69">SUM(S100:S114)</f>
        <v>1189303.9166666667</v>
      </c>
      <c r="T99" s="27">
        <f t="shared" si="69"/>
        <v>1189303.9166666667</v>
      </c>
      <c r="U99" s="27">
        <f t="shared" si="69"/>
        <v>1189303.9166666667</v>
      </c>
      <c r="V99" s="27">
        <f t="shared" si="69"/>
        <v>1189303.9166666667</v>
      </c>
      <c r="W99" s="27">
        <f t="shared" si="69"/>
        <v>1189303.9166666667</v>
      </c>
      <c r="X99" s="27">
        <f t="shared" si="69"/>
        <v>1189303.9166666667</v>
      </c>
      <c r="Y99" s="27">
        <f t="shared" si="69"/>
        <v>1189303.9166666667</v>
      </c>
      <c r="Z99" s="27">
        <f t="shared" si="69"/>
        <v>1189303.9166666667</v>
      </c>
      <c r="AA99" s="27">
        <f t="shared" si="69"/>
        <v>1189303.9166666667</v>
      </c>
      <c r="AB99" s="27">
        <f t="shared" si="69"/>
        <v>1189303.9166666667</v>
      </c>
      <c r="AC99" s="27">
        <f t="shared" si="69"/>
        <v>1189303.9166666667</v>
      </c>
      <c r="AD99" s="27">
        <f t="shared" si="69"/>
        <v>1189303.9166666667</v>
      </c>
      <c r="AE99" s="28">
        <f>SUM(AE100:AE114)</f>
        <v>14271647</v>
      </c>
      <c r="AF99" s="77"/>
    </row>
    <row r="100" spans="1:32" x14ac:dyDescent="0.25">
      <c r="A100" s="29">
        <f>A98+1</f>
        <v>82</v>
      </c>
      <c r="B100" s="29"/>
      <c r="C100" s="29">
        <v>1</v>
      </c>
      <c r="D100" s="30" t="s">
        <v>124</v>
      </c>
      <c r="E100" s="38">
        <v>161</v>
      </c>
      <c r="F100" s="23" t="str">
        <f t="shared" ref="F100:F114" si="70">IF(G100=0,"до 100 жителей",IF(G100=1,"от 100 до 900 жителей",IF(G100=2,"от 900 до 1500 жителей",IF(G100=3,"от 1500 до 2000 жителей",IF(G100=4,"более 2000 жителей")))))</f>
        <v>от 100 до 900 жителей</v>
      </c>
      <c r="G100" s="39">
        <f t="shared" ref="G100:G114" si="71">IF(E100&lt;100,0,(IF(E100&lt;900,1,(IF(E100&lt;1500,2,IF(E100&lt;2000,3,4))))))</f>
        <v>1</v>
      </c>
      <c r="H100" s="72" t="str">
        <f t="shared" si="61"/>
        <v>1</v>
      </c>
      <c r="I100" s="25" t="str">
        <f t="shared" ref="I100:I114" si="72">IF(K100=0,"не соответствует",IF(K100=1,"соответствует",))</f>
        <v>не соответствует</v>
      </c>
      <c r="J100" s="25" t="str">
        <f t="shared" si="63"/>
        <v>0,75</v>
      </c>
      <c r="K100" s="25">
        <v>0</v>
      </c>
      <c r="L100" s="25" t="str">
        <f t="shared" ref="L100:L114" si="73">IF(N100=0,"укомплектован",IF(N100=1,"не укомплектован",))</f>
        <v>укомплектован</v>
      </c>
      <c r="M100" s="25" t="str">
        <f t="shared" si="62"/>
        <v>1</v>
      </c>
      <c r="N100" s="41"/>
      <c r="O100" s="75">
        <f t="shared" ref="O100:O114" si="74">H100*J100*M100</f>
        <v>0.75</v>
      </c>
      <c r="P100" s="31">
        <f t="shared" ref="P100:P114" si="75">IF(G100=0,$E$3*H100,IF(G100=4,$E$5*H100,IF(G100=1,$E$3,IF(G100=2,$E$4,IF(G100=3,$E$5)))))</f>
        <v>1316117</v>
      </c>
      <c r="Q100" s="31">
        <f t="shared" ref="Q100:Q114" si="76">IF(K100=0,P100*$I$7,P100)</f>
        <v>987087.75</v>
      </c>
      <c r="R100" s="31">
        <f t="shared" ref="R100:R114" si="77">ROUND(IF(N100=1,Q100*$R$7,Q100),0)</f>
        <v>987088</v>
      </c>
      <c r="S100" s="32">
        <f>R100/12</f>
        <v>82257.333333333328</v>
      </c>
      <c r="T100" s="32">
        <f>S100</f>
        <v>82257.333333333328</v>
      </c>
      <c r="U100" s="32">
        <f t="shared" ref="U100:AD100" si="78">T100</f>
        <v>82257.333333333328</v>
      </c>
      <c r="V100" s="32">
        <f t="shared" si="78"/>
        <v>82257.333333333328</v>
      </c>
      <c r="W100" s="32">
        <f t="shared" si="78"/>
        <v>82257.333333333328</v>
      </c>
      <c r="X100" s="32">
        <f t="shared" si="78"/>
        <v>82257.333333333328</v>
      </c>
      <c r="Y100" s="32">
        <f t="shared" si="78"/>
        <v>82257.333333333328</v>
      </c>
      <c r="Z100" s="32">
        <f t="shared" si="78"/>
        <v>82257.333333333328</v>
      </c>
      <c r="AA100" s="32">
        <f t="shared" si="78"/>
        <v>82257.333333333328</v>
      </c>
      <c r="AB100" s="32">
        <f t="shared" si="78"/>
        <v>82257.333333333328</v>
      </c>
      <c r="AC100" s="32">
        <f t="shared" si="78"/>
        <v>82257.333333333328</v>
      </c>
      <c r="AD100" s="32">
        <f t="shared" si="78"/>
        <v>82257.333333333328</v>
      </c>
      <c r="AE100" s="33">
        <f t="shared" si="64"/>
        <v>987088.00000000012</v>
      </c>
      <c r="AF100" s="76"/>
    </row>
    <row r="101" spans="1:32" x14ac:dyDescent="0.25">
      <c r="A101" s="29">
        <f t="shared" si="65"/>
        <v>83</v>
      </c>
      <c r="B101" s="29"/>
      <c r="C101" s="29">
        <f>C100+1</f>
        <v>2</v>
      </c>
      <c r="D101" s="30" t="s">
        <v>125</v>
      </c>
      <c r="E101" s="38">
        <v>528</v>
      </c>
      <c r="F101" s="23" t="str">
        <f t="shared" si="70"/>
        <v>от 100 до 900 жителей</v>
      </c>
      <c r="G101" s="39">
        <f t="shared" si="71"/>
        <v>1</v>
      </c>
      <c r="H101" s="72" t="str">
        <f t="shared" si="61"/>
        <v>1</v>
      </c>
      <c r="I101" s="25" t="str">
        <f t="shared" si="72"/>
        <v>не соответствует</v>
      </c>
      <c r="J101" s="25" t="str">
        <f t="shared" si="63"/>
        <v>0,75</v>
      </c>
      <c r="K101" s="25">
        <v>0</v>
      </c>
      <c r="L101" s="25" t="str">
        <f t="shared" si="73"/>
        <v>укомплектован</v>
      </c>
      <c r="M101" s="25" t="str">
        <f t="shared" si="62"/>
        <v>1</v>
      </c>
      <c r="N101" s="41"/>
      <c r="O101" s="75">
        <f t="shared" si="74"/>
        <v>0.75</v>
      </c>
      <c r="P101" s="31">
        <f t="shared" si="75"/>
        <v>1316117</v>
      </c>
      <c r="Q101" s="31">
        <f t="shared" si="76"/>
        <v>987087.75</v>
      </c>
      <c r="R101" s="31">
        <f t="shared" si="77"/>
        <v>987088</v>
      </c>
      <c r="S101" s="32">
        <f t="shared" ref="S101:S114" si="79">R101/12</f>
        <v>82257.333333333328</v>
      </c>
      <c r="T101" s="32">
        <f t="shared" ref="T101:AD114" si="80">S101</f>
        <v>82257.333333333328</v>
      </c>
      <c r="U101" s="32">
        <f t="shared" si="80"/>
        <v>82257.333333333328</v>
      </c>
      <c r="V101" s="32">
        <f t="shared" si="80"/>
        <v>82257.333333333328</v>
      </c>
      <c r="W101" s="32">
        <f t="shared" si="80"/>
        <v>82257.333333333328</v>
      </c>
      <c r="X101" s="32">
        <f t="shared" si="80"/>
        <v>82257.333333333328</v>
      </c>
      <c r="Y101" s="32">
        <f t="shared" si="80"/>
        <v>82257.333333333328</v>
      </c>
      <c r="Z101" s="32">
        <f t="shared" si="80"/>
        <v>82257.333333333328</v>
      </c>
      <c r="AA101" s="32">
        <f t="shared" si="80"/>
        <v>82257.333333333328</v>
      </c>
      <c r="AB101" s="32">
        <f t="shared" si="80"/>
        <v>82257.333333333328</v>
      </c>
      <c r="AC101" s="32">
        <f t="shared" si="80"/>
        <v>82257.333333333328</v>
      </c>
      <c r="AD101" s="32">
        <f t="shared" si="80"/>
        <v>82257.333333333328</v>
      </c>
      <c r="AE101" s="33">
        <f t="shared" si="64"/>
        <v>987088.00000000012</v>
      </c>
      <c r="AF101" s="76"/>
    </row>
    <row r="102" spans="1:32" x14ac:dyDescent="0.25">
      <c r="A102" s="29">
        <f t="shared" si="65"/>
        <v>84</v>
      </c>
      <c r="B102" s="29"/>
      <c r="C102" s="29">
        <f t="shared" ref="C102:C114" si="81">C101+1</f>
        <v>3</v>
      </c>
      <c r="D102" s="30" t="s">
        <v>126</v>
      </c>
      <c r="E102" s="38">
        <v>124</v>
      </c>
      <c r="F102" s="23" t="str">
        <f t="shared" si="70"/>
        <v>от 100 до 900 жителей</v>
      </c>
      <c r="G102" s="39">
        <f t="shared" si="71"/>
        <v>1</v>
      </c>
      <c r="H102" s="72" t="str">
        <f t="shared" si="61"/>
        <v>1</v>
      </c>
      <c r="I102" s="25" t="str">
        <f t="shared" si="72"/>
        <v>не соответствует</v>
      </c>
      <c r="J102" s="25" t="str">
        <f t="shared" si="63"/>
        <v>0,75</v>
      </c>
      <c r="K102" s="25">
        <v>0</v>
      </c>
      <c r="L102" s="25" t="str">
        <f t="shared" si="73"/>
        <v>укомплектован</v>
      </c>
      <c r="M102" s="25" t="str">
        <f t="shared" si="62"/>
        <v>1</v>
      </c>
      <c r="N102" s="41"/>
      <c r="O102" s="75">
        <f t="shared" si="74"/>
        <v>0.75</v>
      </c>
      <c r="P102" s="31">
        <f t="shared" si="75"/>
        <v>1316117</v>
      </c>
      <c r="Q102" s="31">
        <f t="shared" si="76"/>
        <v>987087.75</v>
      </c>
      <c r="R102" s="31">
        <f t="shared" si="77"/>
        <v>987088</v>
      </c>
      <c r="S102" s="32">
        <f t="shared" si="79"/>
        <v>82257.333333333328</v>
      </c>
      <c r="T102" s="32">
        <f t="shared" si="80"/>
        <v>82257.333333333328</v>
      </c>
      <c r="U102" s="32">
        <f t="shared" si="80"/>
        <v>82257.333333333328</v>
      </c>
      <c r="V102" s="32">
        <f t="shared" si="80"/>
        <v>82257.333333333328</v>
      </c>
      <c r="W102" s="32">
        <f t="shared" si="80"/>
        <v>82257.333333333328</v>
      </c>
      <c r="X102" s="32">
        <f t="shared" si="80"/>
        <v>82257.333333333328</v>
      </c>
      <c r="Y102" s="32">
        <f t="shared" si="80"/>
        <v>82257.333333333328</v>
      </c>
      <c r="Z102" s="32">
        <f t="shared" si="80"/>
        <v>82257.333333333328</v>
      </c>
      <c r="AA102" s="32">
        <f t="shared" si="80"/>
        <v>82257.333333333328</v>
      </c>
      <c r="AB102" s="32">
        <f t="shared" si="80"/>
        <v>82257.333333333328</v>
      </c>
      <c r="AC102" s="32">
        <f t="shared" si="80"/>
        <v>82257.333333333328</v>
      </c>
      <c r="AD102" s="32">
        <f t="shared" si="80"/>
        <v>82257.333333333328</v>
      </c>
      <c r="AE102" s="33">
        <f t="shared" si="64"/>
        <v>987088.00000000012</v>
      </c>
      <c r="AF102" s="76"/>
    </row>
    <row r="103" spans="1:32" x14ac:dyDescent="0.25">
      <c r="A103" s="29">
        <f t="shared" si="65"/>
        <v>85</v>
      </c>
      <c r="B103" s="29"/>
      <c r="C103" s="29">
        <f t="shared" si="81"/>
        <v>4</v>
      </c>
      <c r="D103" s="30" t="s">
        <v>127</v>
      </c>
      <c r="E103" s="38">
        <v>280</v>
      </c>
      <c r="F103" s="23" t="str">
        <f t="shared" si="70"/>
        <v>от 100 до 900 жителей</v>
      </c>
      <c r="G103" s="39">
        <f t="shared" si="71"/>
        <v>1</v>
      </c>
      <c r="H103" s="72" t="str">
        <f t="shared" si="61"/>
        <v>1</v>
      </c>
      <c r="I103" s="25" t="str">
        <f t="shared" si="72"/>
        <v>не соответствует</v>
      </c>
      <c r="J103" s="25" t="str">
        <f t="shared" si="63"/>
        <v>0,75</v>
      </c>
      <c r="K103" s="25">
        <v>0</v>
      </c>
      <c r="L103" s="25" t="str">
        <f t="shared" si="73"/>
        <v>укомплектован</v>
      </c>
      <c r="M103" s="25" t="str">
        <f t="shared" si="62"/>
        <v>1</v>
      </c>
      <c r="N103" s="41"/>
      <c r="O103" s="75">
        <f t="shared" si="74"/>
        <v>0.75</v>
      </c>
      <c r="P103" s="31">
        <f t="shared" si="75"/>
        <v>1316117</v>
      </c>
      <c r="Q103" s="31">
        <f t="shared" si="76"/>
        <v>987087.75</v>
      </c>
      <c r="R103" s="31">
        <f t="shared" si="77"/>
        <v>987088</v>
      </c>
      <c r="S103" s="32">
        <f t="shared" si="79"/>
        <v>82257.333333333328</v>
      </c>
      <c r="T103" s="32">
        <f t="shared" si="80"/>
        <v>82257.333333333328</v>
      </c>
      <c r="U103" s="32">
        <f t="shared" si="80"/>
        <v>82257.333333333328</v>
      </c>
      <c r="V103" s="32">
        <f t="shared" si="80"/>
        <v>82257.333333333328</v>
      </c>
      <c r="W103" s="32">
        <f t="shared" si="80"/>
        <v>82257.333333333328</v>
      </c>
      <c r="X103" s="32">
        <f t="shared" si="80"/>
        <v>82257.333333333328</v>
      </c>
      <c r="Y103" s="32">
        <f t="shared" si="80"/>
        <v>82257.333333333328</v>
      </c>
      <c r="Z103" s="32">
        <f t="shared" si="80"/>
        <v>82257.333333333328</v>
      </c>
      <c r="AA103" s="32">
        <f t="shared" si="80"/>
        <v>82257.333333333328</v>
      </c>
      <c r="AB103" s="32">
        <f t="shared" si="80"/>
        <v>82257.333333333328</v>
      </c>
      <c r="AC103" s="32">
        <f t="shared" si="80"/>
        <v>82257.333333333328</v>
      </c>
      <c r="AD103" s="32">
        <f t="shared" si="80"/>
        <v>82257.333333333328</v>
      </c>
      <c r="AE103" s="33">
        <f t="shared" si="64"/>
        <v>987088.00000000012</v>
      </c>
      <c r="AF103" s="76"/>
    </row>
    <row r="104" spans="1:32" x14ac:dyDescent="0.25">
      <c r="A104" s="29">
        <f t="shared" si="65"/>
        <v>86</v>
      </c>
      <c r="B104" s="29"/>
      <c r="C104" s="29">
        <f t="shared" si="81"/>
        <v>5</v>
      </c>
      <c r="D104" s="30" t="s">
        <v>128</v>
      </c>
      <c r="E104" s="38">
        <v>657</v>
      </c>
      <c r="F104" s="23" t="str">
        <f t="shared" si="70"/>
        <v>от 100 до 900 жителей</v>
      </c>
      <c r="G104" s="39">
        <f t="shared" si="71"/>
        <v>1</v>
      </c>
      <c r="H104" s="72" t="str">
        <f t="shared" si="61"/>
        <v>1</v>
      </c>
      <c r="I104" s="25" t="str">
        <f t="shared" si="72"/>
        <v>соответствует</v>
      </c>
      <c r="J104" s="25" t="str">
        <f t="shared" si="63"/>
        <v>1</v>
      </c>
      <c r="K104" s="25">
        <v>1</v>
      </c>
      <c r="L104" s="25" t="str">
        <f t="shared" si="73"/>
        <v>укомплектован</v>
      </c>
      <c r="M104" s="25" t="str">
        <f t="shared" si="62"/>
        <v>1</v>
      </c>
      <c r="N104" s="41"/>
      <c r="O104" s="75">
        <f t="shared" si="74"/>
        <v>1</v>
      </c>
      <c r="P104" s="31">
        <f t="shared" si="75"/>
        <v>1316117</v>
      </c>
      <c r="Q104" s="31">
        <f t="shared" si="76"/>
        <v>1316117</v>
      </c>
      <c r="R104" s="31">
        <f t="shared" si="77"/>
        <v>1316117</v>
      </c>
      <c r="S104" s="32">
        <f t="shared" si="79"/>
        <v>109676.41666666667</v>
      </c>
      <c r="T104" s="32">
        <f t="shared" si="80"/>
        <v>109676.41666666667</v>
      </c>
      <c r="U104" s="32">
        <f t="shared" si="80"/>
        <v>109676.41666666667</v>
      </c>
      <c r="V104" s="32">
        <f t="shared" si="80"/>
        <v>109676.41666666667</v>
      </c>
      <c r="W104" s="32">
        <f t="shared" si="80"/>
        <v>109676.41666666667</v>
      </c>
      <c r="X104" s="32">
        <f t="shared" si="80"/>
        <v>109676.41666666667</v>
      </c>
      <c r="Y104" s="32">
        <f t="shared" si="80"/>
        <v>109676.41666666667</v>
      </c>
      <c r="Z104" s="32">
        <f t="shared" si="80"/>
        <v>109676.41666666667</v>
      </c>
      <c r="AA104" s="32">
        <f t="shared" si="80"/>
        <v>109676.41666666667</v>
      </c>
      <c r="AB104" s="32">
        <f t="shared" si="80"/>
        <v>109676.41666666667</v>
      </c>
      <c r="AC104" s="32">
        <f t="shared" si="80"/>
        <v>109676.41666666667</v>
      </c>
      <c r="AD104" s="32">
        <f t="shared" si="80"/>
        <v>109676.41666666667</v>
      </c>
      <c r="AE104" s="33">
        <f t="shared" si="64"/>
        <v>1316117</v>
      </c>
      <c r="AF104" s="76"/>
    </row>
    <row r="105" spans="1:32" x14ac:dyDescent="0.25">
      <c r="A105" s="29">
        <f t="shared" si="65"/>
        <v>87</v>
      </c>
      <c r="B105" s="29"/>
      <c r="C105" s="29">
        <f t="shared" si="81"/>
        <v>6</v>
      </c>
      <c r="D105" s="30" t="s">
        <v>129</v>
      </c>
      <c r="E105" s="38">
        <v>392</v>
      </c>
      <c r="F105" s="23" t="str">
        <f t="shared" si="70"/>
        <v>от 100 до 900 жителей</v>
      </c>
      <c r="G105" s="39">
        <f t="shared" si="71"/>
        <v>1</v>
      </c>
      <c r="H105" s="72" t="str">
        <f t="shared" si="61"/>
        <v>1</v>
      </c>
      <c r="I105" s="25" t="str">
        <f t="shared" si="72"/>
        <v>не соответствует</v>
      </c>
      <c r="J105" s="25" t="str">
        <f t="shared" si="63"/>
        <v>0,75</v>
      </c>
      <c r="K105" s="25">
        <v>0</v>
      </c>
      <c r="L105" s="25" t="str">
        <f t="shared" si="73"/>
        <v>укомплектован</v>
      </c>
      <c r="M105" s="25" t="str">
        <f t="shared" si="62"/>
        <v>1</v>
      </c>
      <c r="N105" s="41">
        <v>0</v>
      </c>
      <c r="O105" s="75">
        <f t="shared" si="74"/>
        <v>0.75</v>
      </c>
      <c r="P105" s="31">
        <f t="shared" si="75"/>
        <v>1316117</v>
      </c>
      <c r="Q105" s="31">
        <f t="shared" si="76"/>
        <v>987087.75</v>
      </c>
      <c r="R105" s="31">
        <f t="shared" si="77"/>
        <v>987088</v>
      </c>
      <c r="S105" s="32">
        <f t="shared" si="79"/>
        <v>82257.333333333328</v>
      </c>
      <c r="T105" s="32">
        <f t="shared" si="80"/>
        <v>82257.333333333328</v>
      </c>
      <c r="U105" s="32">
        <f t="shared" si="80"/>
        <v>82257.333333333328</v>
      </c>
      <c r="V105" s="32">
        <f t="shared" si="80"/>
        <v>82257.333333333328</v>
      </c>
      <c r="W105" s="32">
        <f t="shared" si="80"/>
        <v>82257.333333333328</v>
      </c>
      <c r="X105" s="32">
        <f t="shared" si="80"/>
        <v>82257.333333333328</v>
      </c>
      <c r="Y105" s="32">
        <f t="shared" si="80"/>
        <v>82257.333333333328</v>
      </c>
      <c r="Z105" s="32">
        <f t="shared" si="80"/>
        <v>82257.333333333328</v>
      </c>
      <c r="AA105" s="32">
        <f t="shared" si="80"/>
        <v>82257.333333333328</v>
      </c>
      <c r="AB105" s="32">
        <f t="shared" si="80"/>
        <v>82257.333333333328</v>
      </c>
      <c r="AC105" s="32">
        <f t="shared" si="80"/>
        <v>82257.333333333328</v>
      </c>
      <c r="AD105" s="32">
        <f t="shared" si="80"/>
        <v>82257.333333333328</v>
      </c>
      <c r="AE105" s="33">
        <f t="shared" si="64"/>
        <v>987088.00000000012</v>
      </c>
      <c r="AF105" s="76"/>
    </row>
    <row r="106" spans="1:32" x14ac:dyDescent="0.25">
      <c r="A106" s="29">
        <f t="shared" si="65"/>
        <v>88</v>
      </c>
      <c r="B106" s="29"/>
      <c r="C106" s="29">
        <f t="shared" si="81"/>
        <v>7</v>
      </c>
      <c r="D106" s="30" t="s">
        <v>130</v>
      </c>
      <c r="E106" s="38">
        <v>185</v>
      </c>
      <c r="F106" s="23" t="str">
        <f t="shared" si="70"/>
        <v>от 100 до 900 жителей</v>
      </c>
      <c r="G106" s="39">
        <f t="shared" si="71"/>
        <v>1</v>
      </c>
      <c r="H106" s="72" t="str">
        <f t="shared" si="61"/>
        <v>1</v>
      </c>
      <c r="I106" s="25" t="str">
        <f t="shared" si="72"/>
        <v>не соответствует</v>
      </c>
      <c r="J106" s="25" t="str">
        <f t="shared" si="63"/>
        <v>0,75</v>
      </c>
      <c r="K106" s="25">
        <v>0</v>
      </c>
      <c r="L106" s="25" t="str">
        <f t="shared" si="73"/>
        <v>укомплектован</v>
      </c>
      <c r="M106" s="25" t="str">
        <f t="shared" si="62"/>
        <v>1</v>
      </c>
      <c r="N106" s="41"/>
      <c r="O106" s="75">
        <f t="shared" si="74"/>
        <v>0.75</v>
      </c>
      <c r="P106" s="31">
        <f t="shared" si="75"/>
        <v>1316117</v>
      </c>
      <c r="Q106" s="31">
        <f t="shared" si="76"/>
        <v>987087.75</v>
      </c>
      <c r="R106" s="31">
        <f t="shared" si="77"/>
        <v>987088</v>
      </c>
      <c r="S106" s="32">
        <f t="shared" si="79"/>
        <v>82257.333333333328</v>
      </c>
      <c r="T106" s="32">
        <f t="shared" si="80"/>
        <v>82257.333333333328</v>
      </c>
      <c r="U106" s="32">
        <f t="shared" si="80"/>
        <v>82257.333333333328</v>
      </c>
      <c r="V106" s="32">
        <f t="shared" si="80"/>
        <v>82257.333333333328</v>
      </c>
      <c r="W106" s="32">
        <f t="shared" si="80"/>
        <v>82257.333333333328</v>
      </c>
      <c r="X106" s="32">
        <f t="shared" si="80"/>
        <v>82257.333333333328</v>
      </c>
      <c r="Y106" s="32">
        <f t="shared" si="80"/>
        <v>82257.333333333328</v>
      </c>
      <c r="Z106" s="32">
        <f t="shared" si="80"/>
        <v>82257.333333333328</v>
      </c>
      <c r="AA106" s="32">
        <f t="shared" si="80"/>
        <v>82257.333333333328</v>
      </c>
      <c r="AB106" s="32">
        <f t="shared" si="80"/>
        <v>82257.333333333328</v>
      </c>
      <c r="AC106" s="32">
        <f t="shared" si="80"/>
        <v>82257.333333333328</v>
      </c>
      <c r="AD106" s="32">
        <f t="shared" si="80"/>
        <v>82257.333333333328</v>
      </c>
      <c r="AE106" s="33">
        <f t="shared" si="64"/>
        <v>987088.00000000012</v>
      </c>
      <c r="AF106" s="76"/>
    </row>
    <row r="107" spans="1:32" ht="30" x14ac:dyDescent="0.25">
      <c r="A107" s="29">
        <f t="shared" si="65"/>
        <v>89</v>
      </c>
      <c r="B107" s="29"/>
      <c r="C107" s="29">
        <f t="shared" si="81"/>
        <v>8</v>
      </c>
      <c r="D107" s="30" t="s">
        <v>131</v>
      </c>
      <c r="E107" s="38">
        <v>444</v>
      </c>
      <c r="F107" s="23" t="str">
        <f t="shared" si="70"/>
        <v>от 100 до 900 жителей</v>
      </c>
      <c r="G107" s="39">
        <f t="shared" si="71"/>
        <v>1</v>
      </c>
      <c r="H107" s="72" t="str">
        <f t="shared" si="61"/>
        <v>1</v>
      </c>
      <c r="I107" s="25" t="str">
        <f t="shared" si="72"/>
        <v>не соответствует</v>
      </c>
      <c r="J107" s="25" t="str">
        <f t="shared" si="63"/>
        <v>0,75</v>
      </c>
      <c r="K107" s="25">
        <v>0</v>
      </c>
      <c r="L107" s="25" t="str">
        <f t="shared" si="73"/>
        <v>укомплектован</v>
      </c>
      <c r="M107" s="25" t="str">
        <f t="shared" si="62"/>
        <v>1</v>
      </c>
      <c r="N107" s="41"/>
      <c r="O107" s="75">
        <f t="shared" si="74"/>
        <v>0.75</v>
      </c>
      <c r="P107" s="31">
        <f t="shared" si="75"/>
        <v>1316117</v>
      </c>
      <c r="Q107" s="31">
        <f t="shared" si="76"/>
        <v>987087.75</v>
      </c>
      <c r="R107" s="31">
        <f t="shared" si="77"/>
        <v>987088</v>
      </c>
      <c r="S107" s="32">
        <f t="shared" si="79"/>
        <v>82257.333333333328</v>
      </c>
      <c r="T107" s="32">
        <f t="shared" si="80"/>
        <v>82257.333333333328</v>
      </c>
      <c r="U107" s="32">
        <f t="shared" si="80"/>
        <v>82257.333333333328</v>
      </c>
      <c r="V107" s="32">
        <f t="shared" si="80"/>
        <v>82257.333333333328</v>
      </c>
      <c r="W107" s="32">
        <f t="shared" si="80"/>
        <v>82257.333333333328</v>
      </c>
      <c r="X107" s="32">
        <f t="shared" si="80"/>
        <v>82257.333333333328</v>
      </c>
      <c r="Y107" s="32">
        <f t="shared" si="80"/>
        <v>82257.333333333328</v>
      </c>
      <c r="Z107" s="32">
        <f t="shared" si="80"/>
        <v>82257.333333333328</v>
      </c>
      <c r="AA107" s="32">
        <f t="shared" si="80"/>
        <v>82257.333333333328</v>
      </c>
      <c r="AB107" s="32">
        <f t="shared" si="80"/>
        <v>82257.333333333328</v>
      </c>
      <c r="AC107" s="32">
        <f t="shared" si="80"/>
        <v>82257.333333333328</v>
      </c>
      <c r="AD107" s="32">
        <f t="shared" si="80"/>
        <v>82257.333333333328</v>
      </c>
      <c r="AE107" s="33">
        <f t="shared" si="64"/>
        <v>987088.00000000012</v>
      </c>
      <c r="AF107" s="76"/>
    </row>
    <row r="108" spans="1:32" x14ac:dyDescent="0.25">
      <c r="A108" s="29">
        <f t="shared" si="65"/>
        <v>90</v>
      </c>
      <c r="B108" s="29"/>
      <c r="C108" s="29">
        <f t="shared" si="81"/>
        <v>9</v>
      </c>
      <c r="D108" s="30" t="s">
        <v>132</v>
      </c>
      <c r="E108" s="38">
        <v>194</v>
      </c>
      <c r="F108" s="23" t="str">
        <f t="shared" si="70"/>
        <v>от 100 до 900 жителей</v>
      </c>
      <c r="G108" s="39">
        <f t="shared" si="71"/>
        <v>1</v>
      </c>
      <c r="H108" s="72" t="str">
        <f t="shared" si="61"/>
        <v>1</v>
      </c>
      <c r="I108" s="25" t="str">
        <f t="shared" si="72"/>
        <v>не соответствует</v>
      </c>
      <c r="J108" s="25" t="str">
        <f t="shared" si="63"/>
        <v>0,75</v>
      </c>
      <c r="K108" s="25">
        <v>0</v>
      </c>
      <c r="L108" s="25" t="str">
        <f t="shared" si="73"/>
        <v>укомплектован</v>
      </c>
      <c r="M108" s="25" t="str">
        <f t="shared" si="62"/>
        <v>1</v>
      </c>
      <c r="N108" s="41"/>
      <c r="O108" s="75">
        <f t="shared" si="74"/>
        <v>0.75</v>
      </c>
      <c r="P108" s="31">
        <f t="shared" si="75"/>
        <v>1316117</v>
      </c>
      <c r="Q108" s="31">
        <f t="shared" si="76"/>
        <v>987087.75</v>
      </c>
      <c r="R108" s="31">
        <f t="shared" si="77"/>
        <v>987088</v>
      </c>
      <c r="S108" s="32">
        <f t="shared" si="79"/>
        <v>82257.333333333328</v>
      </c>
      <c r="T108" s="32">
        <f t="shared" si="80"/>
        <v>82257.333333333328</v>
      </c>
      <c r="U108" s="32">
        <f t="shared" si="80"/>
        <v>82257.333333333328</v>
      </c>
      <c r="V108" s="32">
        <f t="shared" si="80"/>
        <v>82257.333333333328</v>
      </c>
      <c r="W108" s="32">
        <f t="shared" si="80"/>
        <v>82257.333333333328</v>
      </c>
      <c r="X108" s="32">
        <f t="shared" si="80"/>
        <v>82257.333333333328</v>
      </c>
      <c r="Y108" s="32">
        <f t="shared" si="80"/>
        <v>82257.333333333328</v>
      </c>
      <c r="Z108" s="32">
        <f t="shared" si="80"/>
        <v>82257.333333333328</v>
      </c>
      <c r="AA108" s="32">
        <f t="shared" si="80"/>
        <v>82257.333333333328</v>
      </c>
      <c r="AB108" s="32">
        <f t="shared" si="80"/>
        <v>82257.333333333328</v>
      </c>
      <c r="AC108" s="32">
        <f t="shared" si="80"/>
        <v>82257.333333333328</v>
      </c>
      <c r="AD108" s="32">
        <f t="shared" si="80"/>
        <v>82257.333333333328</v>
      </c>
      <c r="AE108" s="33">
        <f t="shared" si="64"/>
        <v>987088.00000000012</v>
      </c>
      <c r="AF108" s="76"/>
    </row>
    <row r="109" spans="1:32" x14ac:dyDescent="0.25">
      <c r="A109" s="29">
        <f t="shared" si="65"/>
        <v>91</v>
      </c>
      <c r="B109" s="29"/>
      <c r="C109" s="29">
        <f t="shared" si="81"/>
        <v>10</v>
      </c>
      <c r="D109" s="30" t="s">
        <v>133</v>
      </c>
      <c r="E109" s="38">
        <v>60</v>
      </c>
      <c r="F109" s="23" t="str">
        <f t="shared" si="70"/>
        <v>до 100 жителей</v>
      </c>
      <c r="G109" s="39">
        <f t="shared" si="71"/>
        <v>0</v>
      </c>
      <c r="H109" s="72">
        <f t="shared" si="61"/>
        <v>0.9</v>
      </c>
      <c r="I109" s="25" t="str">
        <f t="shared" si="72"/>
        <v>не соответствует</v>
      </c>
      <c r="J109" s="25" t="str">
        <f t="shared" si="63"/>
        <v>0,75</v>
      </c>
      <c r="K109" s="25">
        <v>0</v>
      </c>
      <c r="L109" s="25" t="str">
        <f t="shared" si="73"/>
        <v>не укомплектован</v>
      </c>
      <c r="M109" s="25" t="str">
        <f t="shared" si="62"/>
        <v>0,25</v>
      </c>
      <c r="N109" s="42">
        <v>1</v>
      </c>
      <c r="O109" s="75">
        <f t="shared" si="74"/>
        <v>0.16875000000000001</v>
      </c>
      <c r="P109" s="31">
        <f t="shared" si="75"/>
        <v>1184505.3</v>
      </c>
      <c r="Q109" s="31">
        <f t="shared" si="76"/>
        <v>888378.97500000009</v>
      </c>
      <c r="R109" s="31">
        <f t="shared" si="77"/>
        <v>222095</v>
      </c>
      <c r="S109" s="32">
        <f t="shared" si="79"/>
        <v>18507.916666666668</v>
      </c>
      <c r="T109" s="32">
        <f t="shared" si="80"/>
        <v>18507.916666666668</v>
      </c>
      <c r="U109" s="32">
        <f t="shared" si="80"/>
        <v>18507.916666666668</v>
      </c>
      <c r="V109" s="32">
        <f t="shared" si="80"/>
        <v>18507.916666666668</v>
      </c>
      <c r="W109" s="32">
        <f t="shared" si="80"/>
        <v>18507.916666666668</v>
      </c>
      <c r="X109" s="32">
        <f t="shared" si="80"/>
        <v>18507.916666666668</v>
      </c>
      <c r="Y109" s="32">
        <f t="shared" si="80"/>
        <v>18507.916666666668</v>
      </c>
      <c r="Z109" s="32">
        <f t="shared" si="80"/>
        <v>18507.916666666668</v>
      </c>
      <c r="AA109" s="32">
        <f t="shared" si="80"/>
        <v>18507.916666666668</v>
      </c>
      <c r="AB109" s="32">
        <f t="shared" si="80"/>
        <v>18507.916666666668</v>
      </c>
      <c r="AC109" s="32">
        <f t="shared" si="80"/>
        <v>18507.916666666668</v>
      </c>
      <c r="AD109" s="32">
        <f t="shared" si="80"/>
        <v>18507.916666666668</v>
      </c>
      <c r="AE109" s="33">
        <f t="shared" si="64"/>
        <v>222094.99999999997</v>
      </c>
      <c r="AF109" s="76"/>
    </row>
    <row r="110" spans="1:32" x14ac:dyDescent="0.25">
      <c r="A110" s="29">
        <f t="shared" si="65"/>
        <v>92</v>
      </c>
      <c r="B110" s="29"/>
      <c r="C110" s="29">
        <f t="shared" si="81"/>
        <v>11</v>
      </c>
      <c r="D110" s="30" t="s">
        <v>134</v>
      </c>
      <c r="E110" s="38">
        <v>777</v>
      </c>
      <c r="F110" s="23" t="str">
        <f t="shared" si="70"/>
        <v>от 100 до 900 жителей</v>
      </c>
      <c r="G110" s="39">
        <f t="shared" si="71"/>
        <v>1</v>
      </c>
      <c r="H110" s="72" t="str">
        <f t="shared" si="61"/>
        <v>1</v>
      </c>
      <c r="I110" s="25" t="str">
        <f t="shared" si="72"/>
        <v>не соответствует</v>
      </c>
      <c r="J110" s="25" t="str">
        <f t="shared" si="63"/>
        <v>0,75</v>
      </c>
      <c r="K110" s="25">
        <v>0</v>
      </c>
      <c r="L110" s="25" t="str">
        <f t="shared" si="73"/>
        <v>укомплектован</v>
      </c>
      <c r="M110" s="25" t="str">
        <f t="shared" si="62"/>
        <v>1</v>
      </c>
      <c r="N110" s="41"/>
      <c r="O110" s="75">
        <f t="shared" si="74"/>
        <v>0.75</v>
      </c>
      <c r="P110" s="31">
        <f t="shared" si="75"/>
        <v>1316117</v>
      </c>
      <c r="Q110" s="31">
        <f t="shared" si="76"/>
        <v>987087.75</v>
      </c>
      <c r="R110" s="31">
        <f t="shared" si="77"/>
        <v>987088</v>
      </c>
      <c r="S110" s="32">
        <f t="shared" si="79"/>
        <v>82257.333333333328</v>
      </c>
      <c r="T110" s="32">
        <f t="shared" si="80"/>
        <v>82257.333333333328</v>
      </c>
      <c r="U110" s="32">
        <f t="shared" si="80"/>
        <v>82257.333333333328</v>
      </c>
      <c r="V110" s="32">
        <f t="shared" si="80"/>
        <v>82257.333333333328</v>
      </c>
      <c r="W110" s="32">
        <f t="shared" si="80"/>
        <v>82257.333333333328</v>
      </c>
      <c r="X110" s="32">
        <f t="shared" si="80"/>
        <v>82257.333333333328</v>
      </c>
      <c r="Y110" s="32">
        <f t="shared" si="80"/>
        <v>82257.333333333328</v>
      </c>
      <c r="Z110" s="32">
        <f t="shared" si="80"/>
        <v>82257.333333333328</v>
      </c>
      <c r="AA110" s="32">
        <f t="shared" si="80"/>
        <v>82257.333333333328</v>
      </c>
      <c r="AB110" s="32">
        <f t="shared" si="80"/>
        <v>82257.333333333328</v>
      </c>
      <c r="AC110" s="32">
        <f t="shared" si="80"/>
        <v>82257.333333333328</v>
      </c>
      <c r="AD110" s="32">
        <f t="shared" si="80"/>
        <v>82257.333333333328</v>
      </c>
      <c r="AE110" s="33">
        <f t="shared" si="64"/>
        <v>987088.00000000012</v>
      </c>
      <c r="AF110" s="76"/>
    </row>
    <row r="111" spans="1:32" ht="30" x14ac:dyDescent="0.25">
      <c r="A111" s="29">
        <f t="shared" si="65"/>
        <v>93</v>
      </c>
      <c r="B111" s="29"/>
      <c r="C111" s="29">
        <f t="shared" si="81"/>
        <v>12</v>
      </c>
      <c r="D111" s="30" t="s">
        <v>135</v>
      </c>
      <c r="E111" s="38">
        <v>217</v>
      </c>
      <c r="F111" s="23" t="str">
        <f t="shared" si="70"/>
        <v>от 100 до 900 жителей</v>
      </c>
      <c r="G111" s="39">
        <f t="shared" si="71"/>
        <v>1</v>
      </c>
      <c r="H111" s="72" t="str">
        <f t="shared" si="61"/>
        <v>1</v>
      </c>
      <c r="I111" s="25" t="str">
        <f t="shared" si="72"/>
        <v>не соответствует</v>
      </c>
      <c r="J111" s="25" t="str">
        <f t="shared" si="63"/>
        <v>0,75</v>
      </c>
      <c r="K111" s="25">
        <v>0</v>
      </c>
      <c r="L111" s="25" t="str">
        <f t="shared" si="73"/>
        <v>укомплектован</v>
      </c>
      <c r="M111" s="25" t="str">
        <f t="shared" si="62"/>
        <v>1</v>
      </c>
      <c r="N111" s="41"/>
      <c r="O111" s="75">
        <f t="shared" si="74"/>
        <v>0.75</v>
      </c>
      <c r="P111" s="31">
        <f t="shared" si="75"/>
        <v>1316117</v>
      </c>
      <c r="Q111" s="31">
        <f t="shared" si="76"/>
        <v>987087.75</v>
      </c>
      <c r="R111" s="31">
        <f t="shared" si="77"/>
        <v>987088</v>
      </c>
      <c r="S111" s="32">
        <f t="shared" si="79"/>
        <v>82257.333333333328</v>
      </c>
      <c r="T111" s="32">
        <f t="shared" si="80"/>
        <v>82257.333333333328</v>
      </c>
      <c r="U111" s="32">
        <f t="shared" si="80"/>
        <v>82257.333333333328</v>
      </c>
      <c r="V111" s="32">
        <f t="shared" si="80"/>
        <v>82257.333333333328</v>
      </c>
      <c r="W111" s="32">
        <f t="shared" si="80"/>
        <v>82257.333333333328</v>
      </c>
      <c r="X111" s="32">
        <f t="shared" si="80"/>
        <v>82257.333333333328</v>
      </c>
      <c r="Y111" s="32">
        <f t="shared" si="80"/>
        <v>82257.333333333328</v>
      </c>
      <c r="Z111" s="32">
        <f t="shared" si="80"/>
        <v>82257.333333333328</v>
      </c>
      <c r="AA111" s="32">
        <f t="shared" si="80"/>
        <v>82257.333333333328</v>
      </c>
      <c r="AB111" s="32">
        <f t="shared" si="80"/>
        <v>82257.333333333328</v>
      </c>
      <c r="AC111" s="32">
        <f t="shared" si="80"/>
        <v>82257.333333333328</v>
      </c>
      <c r="AD111" s="32">
        <f t="shared" si="80"/>
        <v>82257.333333333328</v>
      </c>
      <c r="AE111" s="33">
        <f t="shared" si="64"/>
        <v>987088.00000000012</v>
      </c>
      <c r="AF111" s="76"/>
    </row>
    <row r="112" spans="1:32" x14ac:dyDescent="0.25">
      <c r="A112" s="29">
        <f t="shared" si="65"/>
        <v>94</v>
      </c>
      <c r="B112" s="29"/>
      <c r="C112" s="29">
        <f t="shared" si="81"/>
        <v>13</v>
      </c>
      <c r="D112" s="30" t="s">
        <v>136</v>
      </c>
      <c r="E112" s="38">
        <v>78</v>
      </c>
      <c r="F112" s="23" t="str">
        <f t="shared" si="70"/>
        <v>до 100 жителей</v>
      </c>
      <c r="G112" s="39">
        <f t="shared" si="71"/>
        <v>0</v>
      </c>
      <c r="H112" s="72">
        <f t="shared" si="61"/>
        <v>0.9</v>
      </c>
      <c r="I112" s="25" t="str">
        <f t="shared" si="72"/>
        <v>не соответствует</v>
      </c>
      <c r="J112" s="25" t="str">
        <f t="shared" si="63"/>
        <v>0,75</v>
      </c>
      <c r="K112" s="25">
        <v>0</v>
      </c>
      <c r="L112" s="25" t="str">
        <f t="shared" si="73"/>
        <v>укомплектован</v>
      </c>
      <c r="M112" s="25" t="str">
        <f t="shared" si="62"/>
        <v>1</v>
      </c>
      <c r="N112" s="41"/>
      <c r="O112" s="75">
        <f t="shared" si="74"/>
        <v>0.67500000000000004</v>
      </c>
      <c r="P112" s="31">
        <f t="shared" si="75"/>
        <v>1184505.3</v>
      </c>
      <c r="Q112" s="31">
        <f t="shared" si="76"/>
        <v>888378.97500000009</v>
      </c>
      <c r="R112" s="31">
        <f t="shared" si="77"/>
        <v>888379</v>
      </c>
      <c r="S112" s="32">
        <f t="shared" si="79"/>
        <v>74031.583333333328</v>
      </c>
      <c r="T112" s="32">
        <f t="shared" si="80"/>
        <v>74031.583333333328</v>
      </c>
      <c r="U112" s="32">
        <f t="shared" si="80"/>
        <v>74031.583333333328</v>
      </c>
      <c r="V112" s="32">
        <f t="shared" si="80"/>
        <v>74031.583333333328</v>
      </c>
      <c r="W112" s="32">
        <f t="shared" si="80"/>
        <v>74031.583333333328</v>
      </c>
      <c r="X112" s="32">
        <f t="shared" si="80"/>
        <v>74031.583333333328</v>
      </c>
      <c r="Y112" s="32">
        <f t="shared" si="80"/>
        <v>74031.583333333328</v>
      </c>
      <c r="Z112" s="32">
        <f t="shared" si="80"/>
        <v>74031.583333333328</v>
      </c>
      <c r="AA112" s="32">
        <f t="shared" si="80"/>
        <v>74031.583333333328</v>
      </c>
      <c r="AB112" s="32">
        <f t="shared" si="80"/>
        <v>74031.583333333328</v>
      </c>
      <c r="AC112" s="32">
        <f t="shared" si="80"/>
        <v>74031.583333333328</v>
      </c>
      <c r="AD112" s="32">
        <f t="shared" si="80"/>
        <v>74031.583333333328</v>
      </c>
      <c r="AE112" s="33">
        <f t="shared" si="64"/>
        <v>888379.00000000012</v>
      </c>
      <c r="AF112" s="76"/>
    </row>
    <row r="113" spans="1:32" x14ac:dyDescent="0.25">
      <c r="A113" s="29">
        <f t="shared" si="65"/>
        <v>95</v>
      </c>
      <c r="B113" s="29"/>
      <c r="C113" s="29">
        <f t="shared" si="81"/>
        <v>14</v>
      </c>
      <c r="D113" s="30" t="s">
        <v>137</v>
      </c>
      <c r="E113" s="38">
        <v>140</v>
      </c>
      <c r="F113" s="23" t="str">
        <f t="shared" si="70"/>
        <v>от 100 до 900 жителей</v>
      </c>
      <c r="G113" s="39">
        <f t="shared" si="71"/>
        <v>1</v>
      </c>
      <c r="H113" s="72" t="str">
        <f t="shared" si="61"/>
        <v>1</v>
      </c>
      <c r="I113" s="25" t="str">
        <f t="shared" si="72"/>
        <v>не соответствует</v>
      </c>
      <c r="J113" s="25" t="str">
        <f t="shared" si="63"/>
        <v>0,75</v>
      </c>
      <c r="K113" s="25">
        <v>0</v>
      </c>
      <c r="L113" s="25" t="str">
        <f t="shared" si="73"/>
        <v>укомплектован</v>
      </c>
      <c r="M113" s="25" t="str">
        <f t="shared" si="62"/>
        <v>1</v>
      </c>
      <c r="N113" s="41"/>
      <c r="O113" s="75">
        <f t="shared" si="74"/>
        <v>0.75</v>
      </c>
      <c r="P113" s="31">
        <f t="shared" si="75"/>
        <v>1316117</v>
      </c>
      <c r="Q113" s="31">
        <f t="shared" si="76"/>
        <v>987087.75</v>
      </c>
      <c r="R113" s="31">
        <f t="shared" si="77"/>
        <v>987088</v>
      </c>
      <c r="S113" s="32">
        <f t="shared" si="79"/>
        <v>82257.333333333328</v>
      </c>
      <c r="T113" s="32">
        <f t="shared" si="80"/>
        <v>82257.333333333328</v>
      </c>
      <c r="U113" s="32">
        <f t="shared" si="80"/>
        <v>82257.333333333328</v>
      </c>
      <c r="V113" s="32">
        <f t="shared" si="80"/>
        <v>82257.333333333328</v>
      </c>
      <c r="W113" s="32">
        <f t="shared" si="80"/>
        <v>82257.333333333328</v>
      </c>
      <c r="X113" s="32">
        <f t="shared" si="80"/>
        <v>82257.333333333328</v>
      </c>
      <c r="Y113" s="32">
        <f t="shared" si="80"/>
        <v>82257.333333333328</v>
      </c>
      <c r="Z113" s="32">
        <f t="shared" si="80"/>
        <v>82257.333333333328</v>
      </c>
      <c r="AA113" s="32">
        <f t="shared" si="80"/>
        <v>82257.333333333328</v>
      </c>
      <c r="AB113" s="32">
        <f t="shared" si="80"/>
        <v>82257.333333333328</v>
      </c>
      <c r="AC113" s="32">
        <f t="shared" si="80"/>
        <v>82257.333333333328</v>
      </c>
      <c r="AD113" s="32">
        <f t="shared" si="80"/>
        <v>82257.333333333328</v>
      </c>
      <c r="AE113" s="33">
        <f t="shared" si="64"/>
        <v>987088.00000000012</v>
      </c>
      <c r="AF113" s="76"/>
    </row>
    <row r="114" spans="1:32" x14ac:dyDescent="0.25">
      <c r="A114" s="29">
        <f t="shared" si="65"/>
        <v>96</v>
      </c>
      <c r="B114" s="29"/>
      <c r="C114" s="29">
        <f t="shared" si="81"/>
        <v>15</v>
      </c>
      <c r="D114" s="30" t="s">
        <v>138</v>
      </c>
      <c r="E114" s="38">
        <v>258</v>
      </c>
      <c r="F114" s="23" t="str">
        <f t="shared" si="70"/>
        <v>от 100 до 900 жителей</v>
      </c>
      <c r="G114" s="39">
        <f t="shared" si="71"/>
        <v>1</v>
      </c>
      <c r="H114" s="72" t="str">
        <f t="shared" si="61"/>
        <v>1</v>
      </c>
      <c r="I114" s="25" t="str">
        <f t="shared" si="72"/>
        <v>не соответствует</v>
      </c>
      <c r="J114" s="25" t="str">
        <f t="shared" si="63"/>
        <v>0,75</v>
      </c>
      <c r="K114" s="25">
        <v>0</v>
      </c>
      <c r="L114" s="25" t="str">
        <f t="shared" si="73"/>
        <v>укомплектован</v>
      </c>
      <c r="M114" s="25" t="str">
        <f t="shared" si="62"/>
        <v>1</v>
      </c>
      <c r="N114" s="41"/>
      <c r="O114" s="75">
        <f t="shared" si="74"/>
        <v>0.75</v>
      </c>
      <c r="P114" s="31">
        <f t="shared" si="75"/>
        <v>1316117</v>
      </c>
      <c r="Q114" s="31">
        <f t="shared" si="76"/>
        <v>987087.75</v>
      </c>
      <c r="R114" s="31">
        <f t="shared" si="77"/>
        <v>987088</v>
      </c>
      <c r="S114" s="32">
        <f t="shared" si="79"/>
        <v>82257.333333333328</v>
      </c>
      <c r="T114" s="32">
        <f t="shared" si="80"/>
        <v>82257.333333333328</v>
      </c>
      <c r="U114" s="32">
        <f t="shared" si="80"/>
        <v>82257.333333333328</v>
      </c>
      <c r="V114" s="32">
        <f t="shared" si="80"/>
        <v>82257.333333333328</v>
      </c>
      <c r="W114" s="32">
        <f t="shared" si="80"/>
        <v>82257.333333333328</v>
      </c>
      <c r="X114" s="32">
        <f t="shared" si="80"/>
        <v>82257.333333333328</v>
      </c>
      <c r="Y114" s="32">
        <f t="shared" si="80"/>
        <v>82257.333333333328</v>
      </c>
      <c r="Z114" s="32">
        <f t="shared" si="80"/>
        <v>82257.333333333328</v>
      </c>
      <c r="AA114" s="32">
        <f t="shared" si="80"/>
        <v>82257.333333333328</v>
      </c>
      <c r="AB114" s="32">
        <f t="shared" si="80"/>
        <v>82257.333333333328</v>
      </c>
      <c r="AC114" s="32">
        <f t="shared" si="80"/>
        <v>82257.333333333328</v>
      </c>
      <c r="AD114" s="32">
        <f t="shared" si="80"/>
        <v>82257.333333333328</v>
      </c>
      <c r="AE114" s="33">
        <f t="shared" si="64"/>
        <v>987088.00000000012</v>
      </c>
      <c r="AF114" s="76"/>
    </row>
    <row r="115" spans="1:32" x14ac:dyDescent="0.25">
      <c r="A115" s="19"/>
      <c r="B115" s="19">
        <v>8</v>
      </c>
      <c r="C115" s="19"/>
      <c r="D115" s="21" t="s">
        <v>139</v>
      </c>
      <c r="E115" s="38"/>
      <c r="F115" s="23"/>
      <c r="G115" s="39"/>
      <c r="H115" s="72"/>
      <c r="I115" s="25"/>
      <c r="J115" s="25"/>
      <c r="K115" s="25"/>
      <c r="L115" s="25"/>
      <c r="M115" s="25"/>
      <c r="N115" s="41"/>
      <c r="O115" s="75"/>
      <c r="P115" s="26">
        <f t="shared" ref="P115:AD115" si="82">SUM(P116:P147)</f>
        <v>45315746.299999997</v>
      </c>
      <c r="Q115" s="26">
        <f t="shared" si="82"/>
        <v>33986809.725000001</v>
      </c>
      <c r="R115" s="26">
        <f t="shared" si="82"/>
        <v>29618952</v>
      </c>
      <c r="S115" s="27">
        <f t="shared" si="82"/>
        <v>2468245.9999999995</v>
      </c>
      <c r="T115" s="27">
        <f t="shared" si="82"/>
        <v>2468245.9999999995</v>
      </c>
      <c r="U115" s="27">
        <f t="shared" si="82"/>
        <v>2468245.9999999995</v>
      </c>
      <c r="V115" s="27">
        <f t="shared" si="82"/>
        <v>2468245.9999999995</v>
      </c>
      <c r="W115" s="27">
        <f t="shared" si="82"/>
        <v>2468245.9999999995</v>
      </c>
      <c r="X115" s="27">
        <f t="shared" si="82"/>
        <v>2468245.9999999995</v>
      </c>
      <c r="Y115" s="27">
        <f t="shared" si="82"/>
        <v>2468245.9999999995</v>
      </c>
      <c r="Z115" s="27">
        <f t="shared" si="82"/>
        <v>2468245.9999999995</v>
      </c>
      <c r="AA115" s="27">
        <f t="shared" si="82"/>
        <v>2468245.9999999995</v>
      </c>
      <c r="AB115" s="27">
        <f t="shared" si="82"/>
        <v>2468245.9999999995</v>
      </c>
      <c r="AC115" s="27">
        <f t="shared" si="82"/>
        <v>2468245.9999999995</v>
      </c>
      <c r="AD115" s="27">
        <f t="shared" si="82"/>
        <v>2468245.9999999995</v>
      </c>
      <c r="AE115" s="28">
        <f>SUM(AE116:AE147)</f>
        <v>29618952.000000004</v>
      </c>
      <c r="AF115" s="77"/>
    </row>
    <row r="116" spans="1:32" ht="30" x14ac:dyDescent="0.25">
      <c r="A116" s="29">
        <f>A114+1</f>
        <v>97</v>
      </c>
      <c r="B116" s="29"/>
      <c r="C116" s="29">
        <v>1</v>
      </c>
      <c r="D116" s="30" t="s">
        <v>140</v>
      </c>
      <c r="E116" s="38">
        <v>846</v>
      </c>
      <c r="F116" s="23" t="str">
        <f t="shared" ref="F116:F147" si="83">IF(G116=0,"до 100 жителей",IF(G116=1,"от 100 до 900 жителей",IF(G116=2,"от 900 до 1500 жителей",IF(G116=3,"от 1500 до 2000 жителей",IF(G116=4,"более 2000 жителей")))))</f>
        <v>от 100 до 900 жителей</v>
      </c>
      <c r="G116" s="39">
        <f t="shared" ref="G116:G147" si="84">IF(E116&lt;100,0,(IF(E116&lt;900,1,(IF(E116&lt;1500,2,IF(E116&lt;2000,3,4))))))</f>
        <v>1</v>
      </c>
      <c r="H116" s="72" t="str">
        <f t="shared" si="61"/>
        <v>1</v>
      </c>
      <c r="I116" s="25" t="str">
        <f t="shared" ref="I116:I147" si="85">IF(K116=0,"не соответствует",IF(K116=1,"соответствует",))</f>
        <v>не соответствует</v>
      </c>
      <c r="J116" s="25" t="str">
        <f t="shared" si="63"/>
        <v>0,75</v>
      </c>
      <c r="K116" s="25">
        <v>0</v>
      </c>
      <c r="L116" s="25" t="str">
        <f t="shared" ref="L116:L147" si="86">IF(N116=0,"укомплектован",IF(N116=1,"не укомплектован",))</f>
        <v>укомплектован</v>
      </c>
      <c r="M116" s="25" t="str">
        <f t="shared" si="62"/>
        <v>1</v>
      </c>
      <c r="N116" s="41">
        <v>0</v>
      </c>
      <c r="O116" s="75">
        <f t="shared" ref="O116:O147" si="87">H116*J116*M116</f>
        <v>0.75</v>
      </c>
      <c r="P116" s="31">
        <f t="shared" ref="P116:P147" si="88">IF(G116=0,$E$3*H116,IF(G116=4,$E$5*H116,IF(G116=1,$E$3,IF(G116=2,$E$4,IF(G116=3,$E$5)))))</f>
        <v>1316117</v>
      </c>
      <c r="Q116" s="31">
        <f t="shared" ref="Q116:Q147" si="89">IF(K116=0,P116*$I$7,P116)</f>
        <v>987087.75</v>
      </c>
      <c r="R116" s="31">
        <f t="shared" ref="R116:R147" si="90">ROUND(IF(N116=1,Q116*$R$7,Q116),0)</f>
        <v>987088</v>
      </c>
      <c r="S116" s="32">
        <f>R116/12</f>
        <v>82257.333333333328</v>
      </c>
      <c r="T116" s="32">
        <f>S116</f>
        <v>82257.333333333328</v>
      </c>
      <c r="U116" s="32">
        <f t="shared" ref="U116:AD116" si="91">T116</f>
        <v>82257.333333333328</v>
      </c>
      <c r="V116" s="32">
        <f t="shared" si="91"/>
        <v>82257.333333333328</v>
      </c>
      <c r="W116" s="32">
        <f t="shared" si="91"/>
        <v>82257.333333333328</v>
      </c>
      <c r="X116" s="32">
        <f t="shared" si="91"/>
        <v>82257.333333333328</v>
      </c>
      <c r="Y116" s="32">
        <f t="shared" si="91"/>
        <v>82257.333333333328</v>
      </c>
      <c r="Z116" s="32">
        <f t="shared" si="91"/>
        <v>82257.333333333328</v>
      </c>
      <c r="AA116" s="32">
        <f t="shared" si="91"/>
        <v>82257.333333333328</v>
      </c>
      <c r="AB116" s="32">
        <f t="shared" si="91"/>
        <v>82257.333333333328</v>
      </c>
      <c r="AC116" s="32">
        <f t="shared" si="91"/>
        <v>82257.333333333328</v>
      </c>
      <c r="AD116" s="32">
        <f t="shared" si="91"/>
        <v>82257.333333333328</v>
      </c>
      <c r="AE116" s="33">
        <f>SUM(S116:AD116)</f>
        <v>987088.00000000012</v>
      </c>
      <c r="AF116" s="76"/>
    </row>
    <row r="117" spans="1:32" ht="30" x14ac:dyDescent="0.25">
      <c r="A117" s="29">
        <f t="shared" si="65"/>
        <v>98</v>
      </c>
      <c r="B117" s="29"/>
      <c r="C117" s="29">
        <f>C116+1</f>
        <v>2</v>
      </c>
      <c r="D117" s="30" t="s">
        <v>141</v>
      </c>
      <c r="E117" s="38">
        <v>292</v>
      </c>
      <c r="F117" s="23" t="str">
        <f t="shared" si="83"/>
        <v>от 100 до 900 жителей</v>
      </c>
      <c r="G117" s="39">
        <f t="shared" si="84"/>
        <v>1</v>
      </c>
      <c r="H117" s="72" t="str">
        <f t="shared" si="61"/>
        <v>1</v>
      </c>
      <c r="I117" s="25" t="str">
        <f t="shared" si="85"/>
        <v>не соответствует</v>
      </c>
      <c r="J117" s="25" t="str">
        <f t="shared" si="63"/>
        <v>0,75</v>
      </c>
      <c r="K117" s="25">
        <v>0</v>
      </c>
      <c r="L117" s="25" t="str">
        <f t="shared" si="86"/>
        <v>укомплектован</v>
      </c>
      <c r="M117" s="25" t="str">
        <f t="shared" si="62"/>
        <v>1</v>
      </c>
      <c r="N117" s="41">
        <v>0</v>
      </c>
      <c r="O117" s="75">
        <f t="shared" si="87"/>
        <v>0.75</v>
      </c>
      <c r="P117" s="31">
        <f t="shared" si="88"/>
        <v>1316117</v>
      </c>
      <c r="Q117" s="31">
        <f t="shared" si="89"/>
        <v>987087.75</v>
      </c>
      <c r="R117" s="31">
        <f t="shared" si="90"/>
        <v>987088</v>
      </c>
      <c r="S117" s="32">
        <f t="shared" ref="S117:S147" si="92">R117/12</f>
        <v>82257.333333333328</v>
      </c>
      <c r="T117" s="32">
        <f t="shared" ref="T117:AD132" si="93">S117</f>
        <v>82257.333333333328</v>
      </c>
      <c r="U117" s="32">
        <f t="shared" si="93"/>
        <v>82257.333333333328</v>
      </c>
      <c r="V117" s="32">
        <f t="shared" si="93"/>
        <v>82257.333333333328</v>
      </c>
      <c r="W117" s="32">
        <f t="shared" si="93"/>
        <v>82257.333333333328</v>
      </c>
      <c r="X117" s="32">
        <f t="shared" si="93"/>
        <v>82257.333333333328</v>
      </c>
      <c r="Y117" s="32">
        <f t="shared" si="93"/>
        <v>82257.333333333328</v>
      </c>
      <c r="Z117" s="32">
        <f t="shared" si="93"/>
        <v>82257.333333333328</v>
      </c>
      <c r="AA117" s="32">
        <f t="shared" si="93"/>
        <v>82257.333333333328</v>
      </c>
      <c r="AB117" s="32">
        <f t="shared" si="93"/>
        <v>82257.333333333328</v>
      </c>
      <c r="AC117" s="32">
        <f t="shared" si="93"/>
        <v>82257.333333333328</v>
      </c>
      <c r="AD117" s="32">
        <f t="shared" si="93"/>
        <v>82257.333333333328</v>
      </c>
      <c r="AE117" s="33">
        <f t="shared" si="64"/>
        <v>987088.00000000012</v>
      </c>
      <c r="AF117" s="76"/>
    </row>
    <row r="118" spans="1:32" ht="30" x14ac:dyDescent="0.25">
      <c r="A118" s="29">
        <f t="shared" si="65"/>
        <v>99</v>
      </c>
      <c r="B118" s="29"/>
      <c r="C118" s="29">
        <f t="shared" ref="C118:C147" si="94">C117+1</f>
        <v>3</v>
      </c>
      <c r="D118" s="30" t="s">
        <v>142</v>
      </c>
      <c r="E118" s="38">
        <v>769</v>
      </c>
      <c r="F118" s="23" t="str">
        <f t="shared" si="83"/>
        <v>от 100 до 900 жителей</v>
      </c>
      <c r="G118" s="39">
        <f t="shared" si="84"/>
        <v>1</v>
      </c>
      <c r="H118" s="72" t="str">
        <f t="shared" si="61"/>
        <v>1</v>
      </c>
      <c r="I118" s="25" t="str">
        <f t="shared" si="85"/>
        <v>не соответствует</v>
      </c>
      <c r="J118" s="25" t="str">
        <f t="shared" si="63"/>
        <v>0,75</v>
      </c>
      <c r="K118" s="25">
        <v>0</v>
      </c>
      <c r="L118" s="25" t="str">
        <f t="shared" si="86"/>
        <v>укомплектован</v>
      </c>
      <c r="M118" s="25" t="str">
        <f t="shared" si="62"/>
        <v>1</v>
      </c>
      <c r="N118" s="41"/>
      <c r="O118" s="75">
        <f t="shared" si="87"/>
        <v>0.75</v>
      </c>
      <c r="P118" s="31">
        <f t="shared" si="88"/>
        <v>1316117</v>
      </c>
      <c r="Q118" s="31">
        <f t="shared" si="89"/>
        <v>987087.75</v>
      </c>
      <c r="R118" s="31">
        <f t="shared" si="90"/>
        <v>987088</v>
      </c>
      <c r="S118" s="32">
        <f t="shared" si="92"/>
        <v>82257.333333333328</v>
      </c>
      <c r="T118" s="32">
        <f t="shared" si="93"/>
        <v>82257.333333333328</v>
      </c>
      <c r="U118" s="32">
        <f t="shared" si="93"/>
        <v>82257.333333333328</v>
      </c>
      <c r="V118" s="32">
        <f t="shared" si="93"/>
        <v>82257.333333333328</v>
      </c>
      <c r="W118" s="32">
        <f t="shared" si="93"/>
        <v>82257.333333333328</v>
      </c>
      <c r="X118" s="32">
        <f t="shared" si="93"/>
        <v>82257.333333333328</v>
      </c>
      <c r="Y118" s="32">
        <f t="shared" si="93"/>
        <v>82257.333333333328</v>
      </c>
      <c r="Z118" s="32">
        <f t="shared" si="93"/>
        <v>82257.333333333328</v>
      </c>
      <c r="AA118" s="32">
        <f t="shared" si="93"/>
        <v>82257.333333333328</v>
      </c>
      <c r="AB118" s="32">
        <f t="shared" si="93"/>
        <v>82257.333333333328</v>
      </c>
      <c r="AC118" s="32">
        <f t="shared" si="93"/>
        <v>82257.333333333328</v>
      </c>
      <c r="AD118" s="32">
        <f t="shared" si="93"/>
        <v>82257.333333333328</v>
      </c>
      <c r="AE118" s="33">
        <f t="shared" si="64"/>
        <v>987088.00000000012</v>
      </c>
      <c r="AF118" s="76"/>
    </row>
    <row r="119" spans="1:32" ht="30" x14ac:dyDescent="0.25">
      <c r="A119" s="29">
        <f t="shared" si="65"/>
        <v>100</v>
      </c>
      <c r="B119" s="29"/>
      <c r="C119" s="29">
        <f t="shared" si="94"/>
        <v>4</v>
      </c>
      <c r="D119" s="30" t="s">
        <v>143</v>
      </c>
      <c r="E119" s="38">
        <v>1341</v>
      </c>
      <c r="F119" s="23" t="str">
        <f t="shared" si="83"/>
        <v>от 900 до 1500 жителей</v>
      </c>
      <c r="G119" s="39">
        <f t="shared" si="84"/>
        <v>2</v>
      </c>
      <c r="H119" s="72" t="str">
        <f t="shared" si="61"/>
        <v>1</v>
      </c>
      <c r="I119" s="25" t="str">
        <f t="shared" si="85"/>
        <v>не соответствует</v>
      </c>
      <c r="J119" s="25" t="str">
        <f t="shared" si="63"/>
        <v>0,75</v>
      </c>
      <c r="K119" s="25">
        <v>0</v>
      </c>
      <c r="L119" s="25" t="str">
        <f t="shared" si="86"/>
        <v>укомплектован</v>
      </c>
      <c r="M119" s="25" t="str">
        <f t="shared" si="62"/>
        <v>1</v>
      </c>
      <c r="N119" s="41"/>
      <c r="O119" s="75">
        <f t="shared" si="87"/>
        <v>0.75</v>
      </c>
      <c r="P119" s="31">
        <f t="shared" si="88"/>
        <v>2084951</v>
      </c>
      <c r="Q119" s="31">
        <f t="shared" si="89"/>
        <v>1563713.25</v>
      </c>
      <c r="R119" s="31">
        <f t="shared" si="90"/>
        <v>1563713</v>
      </c>
      <c r="S119" s="32">
        <f t="shared" si="92"/>
        <v>130309.41666666667</v>
      </c>
      <c r="T119" s="32">
        <f t="shared" si="93"/>
        <v>130309.41666666667</v>
      </c>
      <c r="U119" s="32">
        <f t="shared" si="93"/>
        <v>130309.41666666667</v>
      </c>
      <c r="V119" s="32">
        <f t="shared" si="93"/>
        <v>130309.41666666667</v>
      </c>
      <c r="W119" s="32">
        <f t="shared" si="93"/>
        <v>130309.41666666667</v>
      </c>
      <c r="X119" s="32">
        <f t="shared" si="93"/>
        <v>130309.41666666667</v>
      </c>
      <c r="Y119" s="32">
        <f t="shared" si="93"/>
        <v>130309.41666666667</v>
      </c>
      <c r="Z119" s="32">
        <f t="shared" si="93"/>
        <v>130309.41666666667</v>
      </c>
      <c r="AA119" s="32">
        <f t="shared" si="93"/>
        <v>130309.41666666667</v>
      </c>
      <c r="AB119" s="32">
        <f t="shared" si="93"/>
        <v>130309.41666666667</v>
      </c>
      <c r="AC119" s="32">
        <f t="shared" si="93"/>
        <v>130309.41666666667</v>
      </c>
      <c r="AD119" s="32">
        <f t="shared" si="93"/>
        <v>130309.41666666667</v>
      </c>
      <c r="AE119" s="33">
        <f t="shared" si="64"/>
        <v>1563713.0000000002</v>
      </c>
      <c r="AF119" s="76"/>
    </row>
    <row r="120" spans="1:32" ht="30" x14ac:dyDescent="0.25">
      <c r="A120" s="29">
        <f t="shared" si="65"/>
        <v>101</v>
      </c>
      <c r="B120" s="29"/>
      <c r="C120" s="29">
        <f t="shared" si="94"/>
        <v>5</v>
      </c>
      <c r="D120" s="30" t="s">
        <v>144</v>
      </c>
      <c r="E120" s="38">
        <v>234</v>
      </c>
      <c r="F120" s="23" t="str">
        <f t="shared" si="83"/>
        <v>от 100 до 900 жителей</v>
      </c>
      <c r="G120" s="39">
        <f t="shared" si="84"/>
        <v>1</v>
      </c>
      <c r="H120" s="72" t="str">
        <f t="shared" si="61"/>
        <v>1</v>
      </c>
      <c r="I120" s="25" t="str">
        <f t="shared" si="85"/>
        <v>не соответствует</v>
      </c>
      <c r="J120" s="25" t="str">
        <f t="shared" si="63"/>
        <v>0,75</v>
      </c>
      <c r="K120" s="25">
        <v>0</v>
      </c>
      <c r="L120" s="25" t="str">
        <f t="shared" si="86"/>
        <v>укомплектован</v>
      </c>
      <c r="M120" s="25" t="str">
        <f t="shared" si="62"/>
        <v>1</v>
      </c>
      <c r="N120" s="41"/>
      <c r="O120" s="75">
        <f t="shared" si="87"/>
        <v>0.75</v>
      </c>
      <c r="P120" s="31">
        <f t="shared" si="88"/>
        <v>1316117</v>
      </c>
      <c r="Q120" s="31">
        <f t="shared" si="89"/>
        <v>987087.75</v>
      </c>
      <c r="R120" s="31">
        <f t="shared" si="90"/>
        <v>987088</v>
      </c>
      <c r="S120" s="32">
        <f t="shared" si="92"/>
        <v>82257.333333333328</v>
      </c>
      <c r="T120" s="32">
        <f t="shared" si="93"/>
        <v>82257.333333333328</v>
      </c>
      <c r="U120" s="32">
        <f t="shared" si="93"/>
        <v>82257.333333333328</v>
      </c>
      <c r="V120" s="32">
        <f t="shared" si="93"/>
        <v>82257.333333333328</v>
      </c>
      <c r="W120" s="32">
        <f t="shared" si="93"/>
        <v>82257.333333333328</v>
      </c>
      <c r="X120" s="32">
        <f t="shared" si="93"/>
        <v>82257.333333333328</v>
      </c>
      <c r="Y120" s="32">
        <f t="shared" si="93"/>
        <v>82257.333333333328</v>
      </c>
      <c r="Z120" s="32">
        <f t="shared" si="93"/>
        <v>82257.333333333328</v>
      </c>
      <c r="AA120" s="32">
        <f t="shared" si="93"/>
        <v>82257.333333333328</v>
      </c>
      <c r="AB120" s="32">
        <f t="shared" si="93"/>
        <v>82257.333333333328</v>
      </c>
      <c r="AC120" s="32">
        <f t="shared" si="93"/>
        <v>82257.333333333328</v>
      </c>
      <c r="AD120" s="32">
        <f t="shared" si="93"/>
        <v>82257.333333333328</v>
      </c>
      <c r="AE120" s="33">
        <f t="shared" si="64"/>
        <v>987088.00000000012</v>
      </c>
      <c r="AF120" s="76"/>
    </row>
    <row r="121" spans="1:32" ht="30" x14ac:dyDescent="0.25">
      <c r="A121" s="29">
        <f t="shared" si="65"/>
        <v>102</v>
      </c>
      <c r="B121" s="29"/>
      <c r="C121" s="29">
        <f t="shared" si="94"/>
        <v>6</v>
      </c>
      <c r="D121" s="30" t="s">
        <v>145</v>
      </c>
      <c r="E121" s="38">
        <v>633</v>
      </c>
      <c r="F121" s="23" t="str">
        <f t="shared" si="83"/>
        <v>от 100 до 900 жителей</v>
      </c>
      <c r="G121" s="39">
        <f t="shared" si="84"/>
        <v>1</v>
      </c>
      <c r="H121" s="72" t="str">
        <f t="shared" si="61"/>
        <v>1</v>
      </c>
      <c r="I121" s="25" t="str">
        <f t="shared" si="85"/>
        <v>не соответствует</v>
      </c>
      <c r="J121" s="25" t="str">
        <f t="shared" si="63"/>
        <v>0,75</v>
      </c>
      <c r="K121" s="25">
        <v>0</v>
      </c>
      <c r="L121" s="25" t="str">
        <f t="shared" si="86"/>
        <v>укомплектован</v>
      </c>
      <c r="M121" s="25" t="str">
        <f t="shared" si="62"/>
        <v>1</v>
      </c>
      <c r="N121" s="41"/>
      <c r="O121" s="75">
        <f t="shared" si="87"/>
        <v>0.75</v>
      </c>
      <c r="P121" s="31">
        <f t="shared" si="88"/>
        <v>1316117</v>
      </c>
      <c r="Q121" s="31">
        <f t="shared" si="89"/>
        <v>987087.75</v>
      </c>
      <c r="R121" s="31">
        <f t="shared" si="90"/>
        <v>987088</v>
      </c>
      <c r="S121" s="32">
        <f t="shared" si="92"/>
        <v>82257.333333333328</v>
      </c>
      <c r="T121" s="32">
        <f t="shared" si="93"/>
        <v>82257.333333333328</v>
      </c>
      <c r="U121" s="32">
        <f t="shared" si="93"/>
        <v>82257.333333333328</v>
      </c>
      <c r="V121" s="32">
        <f t="shared" si="93"/>
        <v>82257.333333333328</v>
      </c>
      <c r="W121" s="32">
        <f t="shared" si="93"/>
        <v>82257.333333333328</v>
      </c>
      <c r="X121" s="32">
        <f t="shared" si="93"/>
        <v>82257.333333333328</v>
      </c>
      <c r="Y121" s="32">
        <f t="shared" si="93"/>
        <v>82257.333333333328</v>
      </c>
      <c r="Z121" s="32">
        <f t="shared" si="93"/>
        <v>82257.333333333328</v>
      </c>
      <c r="AA121" s="32">
        <f t="shared" si="93"/>
        <v>82257.333333333328</v>
      </c>
      <c r="AB121" s="32">
        <f t="shared" si="93"/>
        <v>82257.333333333328</v>
      </c>
      <c r="AC121" s="32">
        <f t="shared" si="93"/>
        <v>82257.333333333328</v>
      </c>
      <c r="AD121" s="32">
        <f t="shared" si="93"/>
        <v>82257.333333333328</v>
      </c>
      <c r="AE121" s="33">
        <f t="shared" si="64"/>
        <v>987088.00000000012</v>
      </c>
      <c r="AF121" s="76"/>
    </row>
    <row r="122" spans="1:32" ht="30" x14ac:dyDescent="0.25">
      <c r="A122" s="29">
        <f t="shared" si="65"/>
        <v>103</v>
      </c>
      <c r="B122" s="29"/>
      <c r="C122" s="29">
        <f t="shared" si="94"/>
        <v>7</v>
      </c>
      <c r="D122" s="30" t="s">
        <v>146</v>
      </c>
      <c r="E122" s="38">
        <v>743</v>
      </c>
      <c r="F122" s="23" t="str">
        <f t="shared" si="83"/>
        <v>от 100 до 900 жителей</v>
      </c>
      <c r="G122" s="39">
        <f t="shared" si="84"/>
        <v>1</v>
      </c>
      <c r="H122" s="72" t="str">
        <f t="shared" si="61"/>
        <v>1</v>
      </c>
      <c r="I122" s="25" t="str">
        <f t="shared" si="85"/>
        <v>не соответствует</v>
      </c>
      <c r="J122" s="25" t="str">
        <f t="shared" si="63"/>
        <v>0,75</v>
      </c>
      <c r="K122" s="25">
        <v>0</v>
      </c>
      <c r="L122" s="25" t="str">
        <f t="shared" si="86"/>
        <v>укомплектован</v>
      </c>
      <c r="M122" s="25" t="str">
        <f t="shared" si="62"/>
        <v>1</v>
      </c>
      <c r="N122" s="41"/>
      <c r="O122" s="75">
        <f t="shared" si="87"/>
        <v>0.75</v>
      </c>
      <c r="P122" s="31">
        <f t="shared" si="88"/>
        <v>1316117</v>
      </c>
      <c r="Q122" s="31">
        <f t="shared" si="89"/>
        <v>987087.75</v>
      </c>
      <c r="R122" s="31">
        <f t="shared" si="90"/>
        <v>987088</v>
      </c>
      <c r="S122" s="32">
        <f t="shared" si="92"/>
        <v>82257.333333333328</v>
      </c>
      <c r="T122" s="32">
        <f t="shared" si="93"/>
        <v>82257.333333333328</v>
      </c>
      <c r="U122" s="32">
        <f t="shared" si="93"/>
        <v>82257.333333333328</v>
      </c>
      <c r="V122" s="32">
        <f t="shared" si="93"/>
        <v>82257.333333333328</v>
      </c>
      <c r="W122" s="32">
        <f t="shared" si="93"/>
        <v>82257.333333333328</v>
      </c>
      <c r="X122" s="32">
        <f t="shared" si="93"/>
        <v>82257.333333333328</v>
      </c>
      <c r="Y122" s="32">
        <f t="shared" si="93"/>
        <v>82257.333333333328</v>
      </c>
      <c r="Z122" s="32">
        <f t="shared" si="93"/>
        <v>82257.333333333328</v>
      </c>
      <c r="AA122" s="32">
        <f t="shared" si="93"/>
        <v>82257.333333333328</v>
      </c>
      <c r="AB122" s="32">
        <f t="shared" si="93"/>
        <v>82257.333333333328</v>
      </c>
      <c r="AC122" s="32">
        <f t="shared" si="93"/>
        <v>82257.333333333328</v>
      </c>
      <c r="AD122" s="32">
        <f t="shared" si="93"/>
        <v>82257.333333333328</v>
      </c>
      <c r="AE122" s="33">
        <f t="shared" si="64"/>
        <v>987088.00000000012</v>
      </c>
      <c r="AF122" s="76"/>
    </row>
    <row r="123" spans="1:32" x14ac:dyDescent="0.25">
      <c r="A123" s="29">
        <f t="shared" si="65"/>
        <v>104</v>
      </c>
      <c r="B123" s="29"/>
      <c r="C123" s="29">
        <f t="shared" si="94"/>
        <v>8</v>
      </c>
      <c r="D123" s="30" t="s">
        <v>147</v>
      </c>
      <c r="E123" s="38">
        <v>288</v>
      </c>
      <c r="F123" s="23" t="str">
        <f t="shared" si="83"/>
        <v>от 100 до 900 жителей</v>
      </c>
      <c r="G123" s="39">
        <f t="shared" si="84"/>
        <v>1</v>
      </c>
      <c r="H123" s="72" t="str">
        <f t="shared" si="61"/>
        <v>1</v>
      </c>
      <c r="I123" s="25" t="str">
        <f t="shared" si="85"/>
        <v>не соответствует</v>
      </c>
      <c r="J123" s="25" t="str">
        <f t="shared" si="63"/>
        <v>0,75</v>
      </c>
      <c r="K123" s="25">
        <v>0</v>
      </c>
      <c r="L123" s="25" t="str">
        <f t="shared" si="86"/>
        <v>укомплектован</v>
      </c>
      <c r="M123" s="25" t="str">
        <f t="shared" si="62"/>
        <v>1</v>
      </c>
      <c r="N123" s="41">
        <v>0</v>
      </c>
      <c r="O123" s="75">
        <f t="shared" si="87"/>
        <v>0.75</v>
      </c>
      <c r="P123" s="31">
        <f t="shared" si="88"/>
        <v>1316117</v>
      </c>
      <c r="Q123" s="31">
        <f t="shared" si="89"/>
        <v>987087.75</v>
      </c>
      <c r="R123" s="31">
        <f t="shared" si="90"/>
        <v>987088</v>
      </c>
      <c r="S123" s="32">
        <f t="shared" si="92"/>
        <v>82257.333333333328</v>
      </c>
      <c r="T123" s="32">
        <f t="shared" si="93"/>
        <v>82257.333333333328</v>
      </c>
      <c r="U123" s="32">
        <f t="shared" si="93"/>
        <v>82257.333333333328</v>
      </c>
      <c r="V123" s="32">
        <f t="shared" si="93"/>
        <v>82257.333333333328</v>
      </c>
      <c r="W123" s="32">
        <f t="shared" si="93"/>
        <v>82257.333333333328</v>
      </c>
      <c r="X123" s="32">
        <f t="shared" si="93"/>
        <v>82257.333333333328</v>
      </c>
      <c r="Y123" s="32">
        <f t="shared" si="93"/>
        <v>82257.333333333328</v>
      </c>
      <c r="Z123" s="32">
        <f t="shared" si="93"/>
        <v>82257.333333333328</v>
      </c>
      <c r="AA123" s="32">
        <f t="shared" si="93"/>
        <v>82257.333333333328</v>
      </c>
      <c r="AB123" s="32">
        <f t="shared" si="93"/>
        <v>82257.333333333328</v>
      </c>
      <c r="AC123" s="32">
        <f t="shared" si="93"/>
        <v>82257.333333333328</v>
      </c>
      <c r="AD123" s="32">
        <f t="shared" si="93"/>
        <v>82257.333333333328</v>
      </c>
      <c r="AE123" s="33">
        <f t="shared" si="64"/>
        <v>987088.00000000012</v>
      </c>
      <c r="AF123" s="76"/>
    </row>
    <row r="124" spans="1:32" ht="30" x14ac:dyDescent="0.25">
      <c r="A124" s="29">
        <f t="shared" si="65"/>
        <v>105</v>
      </c>
      <c r="B124" s="29"/>
      <c r="C124" s="29">
        <f t="shared" si="94"/>
        <v>9</v>
      </c>
      <c r="D124" s="30" t="s">
        <v>148</v>
      </c>
      <c r="E124" s="38">
        <v>413</v>
      </c>
      <c r="F124" s="23" t="str">
        <f t="shared" si="83"/>
        <v>от 100 до 900 жителей</v>
      </c>
      <c r="G124" s="39">
        <f t="shared" si="84"/>
        <v>1</v>
      </c>
      <c r="H124" s="72" t="str">
        <f t="shared" si="61"/>
        <v>1</v>
      </c>
      <c r="I124" s="25" t="str">
        <f t="shared" si="85"/>
        <v>не соответствует</v>
      </c>
      <c r="J124" s="25" t="str">
        <f t="shared" si="63"/>
        <v>0,75</v>
      </c>
      <c r="K124" s="25">
        <v>0</v>
      </c>
      <c r="L124" s="25" t="str">
        <f t="shared" si="86"/>
        <v>укомплектован</v>
      </c>
      <c r="M124" s="25" t="str">
        <f t="shared" si="62"/>
        <v>1</v>
      </c>
      <c r="N124" s="41"/>
      <c r="O124" s="75">
        <f t="shared" si="87"/>
        <v>0.75</v>
      </c>
      <c r="P124" s="31">
        <f t="shared" si="88"/>
        <v>1316117</v>
      </c>
      <c r="Q124" s="31">
        <f t="shared" si="89"/>
        <v>987087.75</v>
      </c>
      <c r="R124" s="31">
        <f t="shared" si="90"/>
        <v>987088</v>
      </c>
      <c r="S124" s="32">
        <f t="shared" si="92"/>
        <v>82257.333333333328</v>
      </c>
      <c r="T124" s="32">
        <f t="shared" si="93"/>
        <v>82257.333333333328</v>
      </c>
      <c r="U124" s="32">
        <f t="shared" si="93"/>
        <v>82257.333333333328</v>
      </c>
      <c r="V124" s="32">
        <f t="shared" si="93"/>
        <v>82257.333333333328</v>
      </c>
      <c r="W124" s="32">
        <f t="shared" si="93"/>
        <v>82257.333333333328</v>
      </c>
      <c r="X124" s="32">
        <f t="shared" si="93"/>
        <v>82257.333333333328</v>
      </c>
      <c r="Y124" s="32">
        <f t="shared" si="93"/>
        <v>82257.333333333328</v>
      </c>
      <c r="Z124" s="32">
        <f t="shared" si="93"/>
        <v>82257.333333333328</v>
      </c>
      <c r="AA124" s="32">
        <f t="shared" si="93"/>
        <v>82257.333333333328</v>
      </c>
      <c r="AB124" s="32">
        <f t="shared" si="93"/>
        <v>82257.333333333328</v>
      </c>
      <c r="AC124" s="32">
        <f t="shared" si="93"/>
        <v>82257.333333333328</v>
      </c>
      <c r="AD124" s="32">
        <f t="shared" si="93"/>
        <v>82257.333333333328</v>
      </c>
      <c r="AE124" s="33">
        <f t="shared" si="64"/>
        <v>987088.00000000012</v>
      </c>
      <c r="AF124" s="76"/>
    </row>
    <row r="125" spans="1:32" ht="30" x14ac:dyDescent="0.25">
      <c r="A125" s="29">
        <f t="shared" si="65"/>
        <v>106</v>
      </c>
      <c r="B125" s="29"/>
      <c r="C125" s="29">
        <f t="shared" si="94"/>
        <v>10</v>
      </c>
      <c r="D125" s="30" t="s">
        <v>149</v>
      </c>
      <c r="E125" s="38">
        <v>681</v>
      </c>
      <c r="F125" s="23" t="str">
        <f t="shared" si="83"/>
        <v>от 100 до 900 жителей</v>
      </c>
      <c r="G125" s="39">
        <f t="shared" si="84"/>
        <v>1</v>
      </c>
      <c r="H125" s="72" t="str">
        <f t="shared" si="61"/>
        <v>1</v>
      </c>
      <c r="I125" s="25" t="str">
        <f t="shared" si="85"/>
        <v>не соответствует</v>
      </c>
      <c r="J125" s="25" t="str">
        <f t="shared" si="63"/>
        <v>0,75</v>
      </c>
      <c r="K125" s="25">
        <v>0</v>
      </c>
      <c r="L125" s="25" t="str">
        <f t="shared" si="86"/>
        <v>укомплектован</v>
      </c>
      <c r="M125" s="25" t="str">
        <f t="shared" si="62"/>
        <v>1</v>
      </c>
      <c r="N125" s="41"/>
      <c r="O125" s="75">
        <f t="shared" si="87"/>
        <v>0.75</v>
      </c>
      <c r="P125" s="31">
        <f t="shared" si="88"/>
        <v>1316117</v>
      </c>
      <c r="Q125" s="31">
        <f t="shared" si="89"/>
        <v>987087.75</v>
      </c>
      <c r="R125" s="31">
        <f t="shared" si="90"/>
        <v>987088</v>
      </c>
      <c r="S125" s="32">
        <f t="shared" si="92"/>
        <v>82257.333333333328</v>
      </c>
      <c r="T125" s="32">
        <f t="shared" si="93"/>
        <v>82257.333333333328</v>
      </c>
      <c r="U125" s="32">
        <f t="shared" si="93"/>
        <v>82257.333333333328</v>
      </c>
      <c r="V125" s="32">
        <f t="shared" si="93"/>
        <v>82257.333333333328</v>
      </c>
      <c r="W125" s="32">
        <f t="shared" si="93"/>
        <v>82257.333333333328</v>
      </c>
      <c r="X125" s="32">
        <f t="shared" si="93"/>
        <v>82257.333333333328</v>
      </c>
      <c r="Y125" s="32">
        <f t="shared" si="93"/>
        <v>82257.333333333328</v>
      </c>
      <c r="Z125" s="32">
        <f t="shared" si="93"/>
        <v>82257.333333333328</v>
      </c>
      <c r="AA125" s="32">
        <f t="shared" si="93"/>
        <v>82257.333333333328</v>
      </c>
      <c r="AB125" s="32">
        <f t="shared" si="93"/>
        <v>82257.333333333328</v>
      </c>
      <c r="AC125" s="32">
        <f t="shared" si="93"/>
        <v>82257.333333333328</v>
      </c>
      <c r="AD125" s="32">
        <f t="shared" si="93"/>
        <v>82257.333333333328</v>
      </c>
      <c r="AE125" s="33">
        <f t="shared" si="64"/>
        <v>987088.00000000012</v>
      </c>
      <c r="AF125" s="76"/>
    </row>
    <row r="126" spans="1:32" x14ac:dyDescent="0.25">
      <c r="A126" s="29">
        <f t="shared" si="65"/>
        <v>107</v>
      </c>
      <c r="B126" s="29"/>
      <c r="C126" s="29">
        <f t="shared" si="94"/>
        <v>11</v>
      </c>
      <c r="D126" s="30" t="s">
        <v>150</v>
      </c>
      <c r="E126" s="38">
        <v>797</v>
      </c>
      <c r="F126" s="23" t="str">
        <f t="shared" si="83"/>
        <v>от 100 до 900 жителей</v>
      </c>
      <c r="G126" s="39">
        <f t="shared" si="84"/>
        <v>1</v>
      </c>
      <c r="H126" s="72" t="str">
        <f t="shared" si="61"/>
        <v>1</v>
      </c>
      <c r="I126" s="25" t="str">
        <f t="shared" si="85"/>
        <v>не соответствует</v>
      </c>
      <c r="J126" s="25" t="str">
        <f t="shared" si="63"/>
        <v>0,75</v>
      </c>
      <c r="K126" s="25">
        <v>0</v>
      </c>
      <c r="L126" s="25" t="str">
        <f t="shared" si="86"/>
        <v>укомплектован</v>
      </c>
      <c r="M126" s="25" t="str">
        <f t="shared" si="62"/>
        <v>1</v>
      </c>
      <c r="N126" s="41"/>
      <c r="O126" s="75">
        <f t="shared" si="87"/>
        <v>0.75</v>
      </c>
      <c r="P126" s="31">
        <f t="shared" si="88"/>
        <v>1316117</v>
      </c>
      <c r="Q126" s="31">
        <f t="shared" si="89"/>
        <v>987087.75</v>
      </c>
      <c r="R126" s="31">
        <f t="shared" si="90"/>
        <v>987088</v>
      </c>
      <c r="S126" s="32">
        <f t="shared" si="92"/>
        <v>82257.333333333328</v>
      </c>
      <c r="T126" s="32">
        <f t="shared" si="93"/>
        <v>82257.333333333328</v>
      </c>
      <c r="U126" s="32">
        <f t="shared" si="93"/>
        <v>82257.333333333328</v>
      </c>
      <c r="V126" s="32">
        <f t="shared" si="93"/>
        <v>82257.333333333328</v>
      </c>
      <c r="W126" s="32">
        <f t="shared" si="93"/>
        <v>82257.333333333328</v>
      </c>
      <c r="X126" s="32">
        <f t="shared" si="93"/>
        <v>82257.333333333328</v>
      </c>
      <c r="Y126" s="32">
        <f t="shared" si="93"/>
        <v>82257.333333333328</v>
      </c>
      <c r="Z126" s="32">
        <f t="shared" si="93"/>
        <v>82257.333333333328</v>
      </c>
      <c r="AA126" s="32">
        <f t="shared" si="93"/>
        <v>82257.333333333328</v>
      </c>
      <c r="AB126" s="32">
        <f t="shared" si="93"/>
        <v>82257.333333333328</v>
      </c>
      <c r="AC126" s="32">
        <f t="shared" si="93"/>
        <v>82257.333333333328</v>
      </c>
      <c r="AD126" s="32">
        <f t="shared" si="93"/>
        <v>82257.333333333328</v>
      </c>
      <c r="AE126" s="33">
        <f t="shared" si="64"/>
        <v>987088.00000000012</v>
      </c>
      <c r="AF126" s="76"/>
    </row>
    <row r="127" spans="1:32" ht="30" x14ac:dyDescent="0.25">
      <c r="A127" s="29">
        <f t="shared" si="65"/>
        <v>108</v>
      </c>
      <c r="B127" s="29"/>
      <c r="C127" s="29">
        <f t="shared" si="94"/>
        <v>12</v>
      </c>
      <c r="D127" s="30" t="s">
        <v>151</v>
      </c>
      <c r="E127" s="38">
        <v>510</v>
      </c>
      <c r="F127" s="23" t="str">
        <f t="shared" si="83"/>
        <v>от 100 до 900 жителей</v>
      </c>
      <c r="G127" s="39">
        <f t="shared" si="84"/>
        <v>1</v>
      </c>
      <c r="H127" s="72" t="str">
        <f t="shared" si="61"/>
        <v>1</v>
      </c>
      <c r="I127" s="25" t="str">
        <f t="shared" si="85"/>
        <v>не соответствует</v>
      </c>
      <c r="J127" s="25" t="str">
        <f t="shared" si="63"/>
        <v>0,75</v>
      </c>
      <c r="K127" s="25">
        <v>0</v>
      </c>
      <c r="L127" s="25" t="str">
        <f t="shared" si="86"/>
        <v>укомплектован</v>
      </c>
      <c r="M127" s="25" t="str">
        <f t="shared" si="62"/>
        <v>1</v>
      </c>
      <c r="N127" s="41"/>
      <c r="O127" s="75">
        <f t="shared" si="87"/>
        <v>0.75</v>
      </c>
      <c r="P127" s="31">
        <f t="shared" si="88"/>
        <v>1316117</v>
      </c>
      <c r="Q127" s="31">
        <f t="shared" si="89"/>
        <v>987087.75</v>
      </c>
      <c r="R127" s="31">
        <f t="shared" si="90"/>
        <v>987088</v>
      </c>
      <c r="S127" s="32">
        <f t="shared" si="92"/>
        <v>82257.333333333328</v>
      </c>
      <c r="T127" s="32">
        <f t="shared" si="93"/>
        <v>82257.333333333328</v>
      </c>
      <c r="U127" s="32">
        <f t="shared" si="93"/>
        <v>82257.333333333328</v>
      </c>
      <c r="V127" s="32">
        <f t="shared" si="93"/>
        <v>82257.333333333328</v>
      </c>
      <c r="W127" s="32">
        <f t="shared" si="93"/>
        <v>82257.333333333328</v>
      </c>
      <c r="X127" s="32">
        <f t="shared" si="93"/>
        <v>82257.333333333328</v>
      </c>
      <c r="Y127" s="32">
        <f t="shared" si="93"/>
        <v>82257.333333333328</v>
      </c>
      <c r="Z127" s="32">
        <f t="shared" si="93"/>
        <v>82257.333333333328</v>
      </c>
      <c r="AA127" s="32">
        <f t="shared" si="93"/>
        <v>82257.333333333328</v>
      </c>
      <c r="AB127" s="32">
        <f t="shared" si="93"/>
        <v>82257.333333333328</v>
      </c>
      <c r="AC127" s="32">
        <f t="shared" si="93"/>
        <v>82257.333333333328</v>
      </c>
      <c r="AD127" s="32">
        <f t="shared" si="93"/>
        <v>82257.333333333328</v>
      </c>
      <c r="AE127" s="33">
        <f t="shared" si="64"/>
        <v>987088.00000000012</v>
      </c>
      <c r="AF127" s="76"/>
    </row>
    <row r="128" spans="1:32" ht="30" x14ac:dyDescent="0.25">
      <c r="A128" s="29">
        <f t="shared" si="65"/>
        <v>109</v>
      </c>
      <c r="B128" s="29"/>
      <c r="C128" s="29">
        <f t="shared" si="94"/>
        <v>13</v>
      </c>
      <c r="D128" s="30" t="s">
        <v>152</v>
      </c>
      <c r="E128" s="38">
        <v>721</v>
      </c>
      <c r="F128" s="23" t="str">
        <f t="shared" si="83"/>
        <v>от 100 до 900 жителей</v>
      </c>
      <c r="G128" s="39">
        <f t="shared" si="84"/>
        <v>1</v>
      </c>
      <c r="H128" s="72" t="str">
        <f t="shared" si="61"/>
        <v>1</v>
      </c>
      <c r="I128" s="25" t="str">
        <f t="shared" si="85"/>
        <v>не соответствует</v>
      </c>
      <c r="J128" s="25" t="str">
        <f t="shared" si="63"/>
        <v>0,75</v>
      </c>
      <c r="K128" s="25">
        <v>0</v>
      </c>
      <c r="L128" s="25" t="str">
        <f t="shared" si="86"/>
        <v>укомплектован</v>
      </c>
      <c r="M128" s="25" t="str">
        <f t="shared" si="62"/>
        <v>1</v>
      </c>
      <c r="N128" s="41"/>
      <c r="O128" s="75">
        <f t="shared" si="87"/>
        <v>0.75</v>
      </c>
      <c r="P128" s="31">
        <f t="shared" si="88"/>
        <v>1316117</v>
      </c>
      <c r="Q128" s="31">
        <f t="shared" si="89"/>
        <v>987087.75</v>
      </c>
      <c r="R128" s="31">
        <f t="shared" si="90"/>
        <v>987088</v>
      </c>
      <c r="S128" s="32">
        <f t="shared" si="92"/>
        <v>82257.333333333328</v>
      </c>
      <c r="T128" s="32">
        <f t="shared" si="93"/>
        <v>82257.333333333328</v>
      </c>
      <c r="U128" s="32">
        <f t="shared" si="93"/>
        <v>82257.333333333328</v>
      </c>
      <c r="V128" s="32">
        <f t="shared" si="93"/>
        <v>82257.333333333328</v>
      </c>
      <c r="W128" s="32">
        <f t="shared" si="93"/>
        <v>82257.333333333328</v>
      </c>
      <c r="X128" s="32">
        <f t="shared" si="93"/>
        <v>82257.333333333328</v>
      </c>
      <c r="Y128" s="32">
        <f t="shared" si="93"/>
        <v>82257.333333333328</v>
      </c>
      <c r="Z128" s="32">
        <f t="shared" si="93"/>
        <v>82257.333333333328</v>
      </c>
      <c r="AA128" s="32">
        <f t="shared" si="93"/>
        <v>82257.333333333328</v>
      </c>
      <c r="AB128" s="32">
        <f t="shared" si="93"/>
        <v>82257.333333333328</v>
      </c>
      <c r="AC128" s="32">
        <f t="shared" si="93"/>
        <v>82257.333333333328</v>
      </c>
      <c r="AD128" s="32">
        <f t="shared" si="93"/>
        <v>82257.333333333328</v>
      </c>
      <c r="AE128" s="33">
        <f t="shared" si="64"/>
        <v>987088.00000000012</v>
      </c>
      <c r="AF128" s="76"/>
    </row>
    <row r="129" spans="1:32" ht="30" x14ac:dyDescent="0.25">
      <c r="A129" s="29">
        <f t="shared" si="65"/>
        <v>110</v>
      </c>
      <c r="B129" s="29"/>
      <c r="C129" s="29">
        <f t="shared" si="94"/>
        <v>14</v>
      </c>
      <c r="D129" s="30" t="s">
        <v>153</v>
      </c>
      <c r="E129" s="38">
        <v>387</v>
      </c>
      <c r="F129" s="23" t="str">
        <f t="shared" si="83"/>
        <v>от 100 до 900 жителей</v>
      </c>
      <c r="G129" s="39">
        <f t="shared" si="84"/>
        <v>1</v>
      </c>
      <c r="H129" s="72" t="str">
        <f t="shared" si="61"/>
        <v>1</v>
      </c>
      <c r="I129" s="25" t="str">
        <f t="shared" si="85"/>
        <v>не соответствует</v>
      </c>
      <c r="J129" s="25" t="str">
        <f t="shared" si="63"/>
        <v>0,75</v>
      </c>
      <c r="K129" s="25">
        <v>0</v>
      </c>
      <c r="L129" s="25" t="str">
        <f t="shared" si="86"/>
        <v>укомплектован</v>
      </c>
      <c r="M129" s="25" t="str">
        <f t="shared" si="62"/>
        <v>1</v>
      </c>
      <c r="N129" s="41"/>
      <c r="O129" s="75">
        <f t="shared" si="87"/>
        <v>0.75</v>
      </c>
      <c r="P129" s="31">
        <f t="shared" si="88"/>
        <v>1316117</v>
      </c>
      <c r="Q129" s="31">
        <f t="shared" si="89"/>
        <v>987087.75</v>
      </c>
      <c r="R129" s="31">
        <f t="shared" si="90"/>
        <v>987088</v>
      </c>
      <c r="S129" s="32">
        <f t="shared" si="92"/>
        <v>82257.333333333328</v>
      </c>
      <c r="T129" s="32">
        <f t="shared" si="93"/>
        <v>82257.333333333328</v>
      </c>
      <c r="U129" s="32">
        <f t="shared" si="93"/>
        <v>82257.333333333328</v>
      </c>
      <c r="V129" s="32">
        <f t="shared" si="93"/>
        <v>82257.333333333328</v>
      </c>
      <c r="W129" s="32">
        <f t="shared" si="93"/>
        <v>82257.333333333328</v>
      </c>
      <c r="X129" s="32">
        <f t="shared" si="93"/>
        <v>82257.333333333328</v>
      </c>
      <c r="Y129" s="32">
        <f t="shared" si="93"/>
        <v>82257.333333333328</v>
      </c>
      <c r="Z129" s="32">
        <f t="shared" si="93"/>
        <v>82257.333333333328</v>
      </c>
      <c r="AA129" s="32">
        <f t="shared" si="93"/>
        <v>82257.333333333328</v>
      </c>
      <c r="AB129" s="32">
        <f t="shared" si="93"/>
        <v>82257.333333333328</v>
      </c>
      <c r="AC129" s="32">
        <f t="shared" si="93"/>
        <v>82257.333333333328</v>
      </c>
      <c r="AD129" s="32">
        <f t="shared" si="93"/>
        <v>82257.333333333328</v>
      </c>
      <c r="AE129" s="33">
        <f t="shared" si="64"/>
        <v>987088.00000000012</v>
      </c>
      <c r="AF129" s="76"/>
    </row>
    <row r="130" spans="1:32" ht="30" x14ac:dyDescent="0.25">
      <c r="A130" s="29">
        <f t="shared" si="65"/>
        <v>111</v>
      </c>
      <c r="B130" s="29"/>
      <c r="C130" s="29">
        <f t="shared" si="94"/>
        <v>15</v>
      </c>
      <c r="D130" s="30" t="s">
        <v>154</v>
      </c>
      <c r="E130" s="38">
        <v>516</v>
      </c>
      <c r="F130" s="23" t="str">
        <f t="shared" si="83"/>
        <v>от 100 до 900 жителей</v>
      </c>
      <c r="G130" s="39">
        <f t="shared" si="84"/>
        <v>1</v>
      </c>
      <c r="H130" s="72" t="str">
        <f t="shared" si="61"/>
        <v>1</v>
      </c>
      <c r="I130" s="25" t="str">
        <f t="shared" si="85"/>
        <v>не соответствует</v>
      </c>
      <c r="J130" s="25" t="str">
        <f t="shared" si="63"/>
        <v>0,75</v>
      </c>
      <c r="K130" s="25">
        <v>0</v>
      </c>
      <c r="L130" s="25" t="str">
        <f t="shared" si="86"/>
        <v>укомплектован</v>
      </c>
      <c r="M130" s="25" t="str">
        <f t="shared" si="62"/>
        <v>1</v>
      </c>
      <c r="N130" s="41"/>
      <c r="O130" s="75">
        <f t="shared" si="87"/>
        <v>0.75</v>
      </c>
      <c r="P130" s="31">
        <f t="shared" si="88"/>
        <v>1316117</v>
      </c>
      <c r="Q130" s="31">
        <f t="shared" si="89"/>
        <v>987087.75</v>
      </c>
      <c r="R130" s="31">
        <f t="shared" si="90"/>
        <v>987088</v>
      </c>
      <c r="S130" s="32">
        <f t="shared" si="92"/>
        <v>82257.333333333328</v>
      </c>
      <c r="T130" s="32">
        <f t="shared" si="93"/>
        <v>82257.333333333328</v>
      </c>
      <c r="U130" s="32">
        <f t="shared" si="93"/>
        <v>82257.333333333328</v>
      </c>
      <c r="V130" s="32">
        <f t="shared" si="93"/>
        <v>82257.333333333328</v>
      </c>
      <c r="W130" s="32">
        <f t="shared" si="93"/>
        <v>82257.333333333328</v>
      </c>
      <c r="X130" s="32">
        <f t="shared" si="93"/>
        <v>82257.333333333328</v>
      </c>
      <c r="Y130" s="32">
        <f t="shared" si="93"/>
        <v>82257.333333333328</v>
      </c>
      <c r="Z130" s="32">
        <f t="shared" si="93"/>
        <v>82257.333333333328</v>
      </c>
      <c r="AA130" s="32">
        <f t="shared" si="93"/>
        <v>82257.333333333328</v>
      </c>
      <c r="AB130" s="32">
        <f t="shared" si="93"/>
        <v>82257.333333333328</v>
      </c>
      <c r="AC130" s="32">
        <f t="shared" si="93"/>
        <v>82257.333333333328</v>
      </c>
      <c r="AD130" s="32">
        <f t="shared" si="93"/>
        <v>82257.333333333328</v>
      </c>
      <c r="AE130" s="33">
        <f t="shared" si="64"/>
        <v>987088.00000000012</v>
      </c>
      <c r="AF130" s="76"/>
    </row>
    <row r="131" spans="1:32" ht="30" x14ac:dyDescent="0.25">
      <c r="A131" s="29">
        <f t="shared" si="65"/>
        <v>112</v>
      </c>
      <c r="B131" s="29"/>
      <c r="C131" s="29">
        <f t="shared" si="94"/>
        <v>16</v>
      </c>
      <c r="D131" s="30" t="s">
        <v>155</v>
      </c>
      <c r="E131" s="38">
        <v>151</v>
      </c>
      <c r="F131" s="23" t="str">
        <f t="shared" si="83"/>
        <v>от 100 до 900 жителей</v>
      </c>
      <c r="G131" s="39">
        <f t="shared" si="84"/>
        <v>1</v>
      </c>
      <c r="H131" s="72" t="str">
        <f t="shared" si="61"/>
        <v>1</v>
      </c>
      <c r="I131" s="25" t="str">
        <f t="shared" si="85"/>
        <v>не соответствует</v>
      </c>
      <c r="J131" s="25" t="str">
        <f t="shared" si="63"/>
        <v>0,75</v>
      </c>
      <c r="K131" s="25">
        <v>0</v>
      </c>
      <c r="L131" s="25" t="str">
        <f t="shared" si="86"/>
        <v>не укомплектован</v>
      </c>
      <c r="M131" s="25" t="str">
        <f t="shared" si="62"/>
        <v>0,25</v>
      </c>
      <c r="N131" s="42">
        <v>1</v>
      </c>
      <c r="O131" s="75">
        <f t="shared" si="87"/>
        <v>0.1875</v>
      </c>
      <c r="P131" s="31">
        <f t="shared" si="88"/>
        <v>1316117</v>
      </c>
      <c r="Q131" s="31">
        <f t="shared" si="89"/>
        <v>987087.75</v>
      </c>
      <c r="R131" s="31">
        <f t="shared" si="90"/>
        <v>246772</v>
      </c>
      <c r="S131" s="32">
        <f t="shared" si="92"/>
        <v>20564.333333333332</v>
      </c>
      <c r="T131" s="32">
        <f t="shared" si="93"/>
        <v>20564.333333333332</v>
      </c>
      <c r="U131" s="32">
        <f t="shared" si="93"/>
        <v>20564.333333333332</v>
      </c>
      <c r="V131" s="32">
        <f t="shared" si="93"/>
        <v>20564.333333333332</v>
      </c>
      <c r="W131" s="32">
        <f t="shared" si="93"/>
        <v>20564.333333333332</v>
      </c>
      <c r="X131" s="32">
        <f t="shared" si="93"/>
        <v>20564.333333333332</v>
      </c>
      <c r="Y131" s="32">
        <f t="shared" si="93"/>
        <v>20564.333333333332</v>
      </c>
      <c r="Z131" s="32">
        <f t="shared" si="93"/>
        <v>20564.333333333332</v>
      </c>
      <c r="AA131" s="32">
        <f t="shared" si="93"/>
        <v>20564.333333333332</v>
      </c>
      <c r="AB131" s="32">
        <f t="shared" si="93"/>
        <v>20564.333333333332</v>
      </c>
      <c r="AC131" s="32">
        <f t="shared" si="93"/>
        <v>20564.333333333332</v>
      </c>
      <c r="AD131" s="32">
        <f t="shared" si="93"/>
        <v>20564.333333333332</v>
      </c>
      <c r="AE131" s="33">
        <f t="shared" si="64"/>
        <v>246772.00000000003</v>
      </c>
      <c r="AF131" s="76"/>
    </row>
    <row r="132" spans="1:32" x14ac:dyDescent="0.25">
      <c r="A132" s="29">
        <f t="shared" si="65"/>
        <v>113</v>
      </c>
      <c r="B132" s="29"/>
      <c r="C132" s="29">
        <f t="shared" si="94"/>
        <v>17</v>
      </c>
      <c r="D132" s="30" t="s">
        <v>156</v>
      </c>
      <c r="E132" s="38">
        <v>578</v>
      </c>
      <c r="F132" s="23" t="str">
        <f t="shared" si="83"/>
        <v>от 100 до 900 жителей</v>
      </c>
      <c r="G132" s="39">
        <f t="shared" si="84"/>
        <v>1</v>
      </c>
      <c r="H132" s="72" t="str">
        <f t="shared" si="61"/>
        <v>1</v>
      </c>
      <c r="I132" s="25" t="str">
        <f t="shared" si="85"/>
        <v>не соответствует</v>
      </c>
      <c r="J132" s="25" t="str">
        <f t="shared" si="63"/>
        <v>0,75</v>
      </c>
      <c r="K132" s="25">
        <v>0</v>
      </c>
      <c r="L132" s="25" t="str">
        <f t="shared" si="86"/>
        <v>укомплектован</v>
      </c>
      <c r="M132" s="25" t="str">
        <f t="shared" si="62"/>
        <v>1</v>
      </c>
      <c r="N132" s="41"/>
      <c r="O132" s="75">
        <f t="shared" si="87"/>
        <v>0.75</v>
      </c>
      <c r="P132" s="31">
        <f t="shared" si="88"/>
        <v>1316117</v>
      </c>
      <c r="Q132" s="31">
        <f t="shared" si="89"/>
        <v>987087.75</v>
      </c>
      <c r="R132" s="31">
        <f t="shared" si="90"/>
        <v>987088</v>
      </c>
      <c r="S132" s="32">
        <f t="shared" si="92"/>
        <v>82257.333333333328</v>
      </c>
      <c r="T132" s="32">
        <f t="shared" si="93"/>
        <v>82257.333333333328</v>
      </c>
      <c r="U132" s="32">
        <f t="shared" si="93"/>
        <v>82257.333333333328</v>
      </c>
      <c r="V132" s="32">
        <f t="shared" si="93"/>
        <v>82257.333333333328</v>
      </c>
      <c r="W132" s="32">
        <f t="shared" si="93"/>
        <v>82257.333333333328</v>
      </c>
      <c r="X132" s="32">
        <f t="shared" si="93"/>
        <v>82257.333333333328</v>
      </c>
      <c r="Y132" s="32">
        <f t="shared" si="93"/>
        <v>82257.333333333328</v>
      </c>
      <c r="Z132" s="32">
        <f t="shared" si="93"/>
        <v>82257.333333333328</v>
      </c>
      <c r="AA132" s="32">
        <f t="shared" si="93"/>
        <v>82257.333333333328</v>
      </c>
      <c r="AB132" s="32">
        <f t="shared" si="93"/>
        <v>82257.333333333328</v>
      </c>
      <c r="AC132" s="32">
        <f t="shared" si="93"/>
        <v>82257.333333333328</v>
      </c>
      <c r="AD132" s="32">
        <f t="shared" si="93"/>
        <v>82257.333333333328</v>
      </c>
      <c r="AE132" s="33">
        <f t="shared" si="64"/>
        <v>987088.00000000012</v>
      </c>
      <c r="AF132" s="76"/>
    </row>
    <row r="133" spans="1:32" ht="30" x14ac:dyDescent="0.25">
      <c r="A133" s="29">
        <f t="shared" si="65"/>
        <v>114</v>
      </c>
      <c r="B133" s="29"/>
      <c r="C133" s="29">
        <f t="shared" si="94"/>
        <v>18</v>
      </c>
      <c r="D133" s="30" t="s">
        <v>157</v>
      </c>
      <c r="E133" s="38">
        <v>114</v>
      </c>
      <c r="F133" s="23" t="str">
        <f t="shared" si="83"/>
        <v>от 100 до 900 жителей</v>
      </c>
      <c r="G133" s="39">
        <f t="shared" si="84"/>
        <v>1</v>
      </c>
      <c r="H133" s="72" t="str">
        <f t="shared" si="61"/>
        <v>1</v>
      </c>
      <c r="I133" s="25" t="str">
        <f t="shared" si="85"/>
        <v>не соответствует</v>
      </c>
      <c r="J133" s="25" t="str">
        <f t="shared" si="63"/>
        <v>0,75</v>
      </c>
      <c r="K133" s="25">
        <v>0</v>
      </c>
      <c r="L133" s="25" t="str">
        <f t="shared" si="86"/>
        <v>укомплектован</v>
      </c>
      <c r="M133" s="25" t="str">
        <f t="shared" si="62"/>
        <v>1</v>
      </c>
      <c r="N133" s="41"/>
      <c r="O133" s="75">
        <f t="shared" si="87"/>
        <v>0.75</v>
      </c>
      <c r="P133" s="31">
        <f t="shared" si="88"/>
        <v>1316117</v>
      </c>
      <c r="Q133" s="31">
        <f t="shared" si="89"/>
        <v>987087.75</v>
      </c>
      <c r="R133" s="31">
        <f t="shared" si="90"/>
        <v>987088</v>
      </c>
      <c r="S133" s="32">
        <f t="shared" si="92"/>
        <v>82257.333333333328</v>
      </c>
      <c r="T133" s="32">
        <f t="shared" ref="T133:AD147" si="95">S133</f>
        <v>82257.333333333328</v>
      </c>
      <c r="U133" s="32">
        <f t="shared" si="95"/>
        <v>82257.333333333328</v>
      </c>
      <c r="V133" s="32">
        <f t="shared" si="95"/>
        <v>82257.333333333328</v>
      </c>
      <c r="W133" s="32">
        <f t="shared" si="95"/>
        <v>82257.333333333328</v>
      </c>
      <c r="X133" s="32">
        <f t="shared" si="95"/>
        <v>82257.333333333328</v>
      </c>
      <c r="Y133" s="32">
        <f t="shared" si="95"/>
        <v>82257.333333333328</v>
      </c>
      <c r="Z133" s="32">
        <f t="shared" si="95"/>
        <v>82257.333333333328</v>
      </c>
      <c r="AA133" s="32">
        <f t="shared" si="95"/>
        <v>82257.333333333328</v>
      </c>
      <c r="AB133" s="32">
        <f t="shared" si="95"/>
        <v>82257.333333333328</v>
      </c>
      <c r="AC133" s="32">
        <f t="shared" si="95"/>
        <v>82257.333333333328</v>
      </c>
      <c r="AD133" s="32">
        <f t="shared" si="95"/>
        <v>82257.333333333328</v>
      </c>
      <c r="AE133" s="33">
        <f t="shared" si="64"/>
        <v>987088.00000000012</v>
      </c>
      <c r="AF133" s="76"/>
    </row>
    <row r="134" spans="1:32" ht="30" x14ac:dyDescent="0.25">
      <c r="A134" s="29">
        <f t="shared" si="65"/>
        <v>115</v>
      </c>
      <c r="B134" s="29"/>
      <c r="C134" s="29">
        <f t="shared" si="94"/>
        <v>19</v>
      </c>
      <c r="D134" s="30" t="s">
        <v>158</v>
      </c>
      <c r="E134" s="38">
        <v>1445</v>
      </c>
      <c r="F134" s="23" t="str">
        <f t="shared" si="83"/>
        <v>от 900 до 1500 жителей</v>
      </c>
      <c r="G134" s="39">
        <f t="shared" si="84"/>
        <v>2</v>
      </c>
      <c r="H134" s="72" t="str">
        <f t="shared" si="61"/>
        <v>1</v>
      </c>
      <c r="I134" s="25" t="str">
        <f t="shared" si="85"/>
        <v>не соответствует</v>
      </c>
      <c r="J134" s="25" t="str">
        <f t="shared" si="63"/>
        <v>0,75</v>
      </c>
      <c r="K134" s="25">
        <v>0</v>
      </c>
      <c r="L134" s="25" t="str">
        <f t="shared" si="86"/>
        <v>укомплектован</v>
      </c>
      <c r="M134" s="25" t="str">
        <f t="shared" si="62"/>
        <v>1</v>
      </c>
      <c r="N134" s="41"/>
      <c r="O134" s="75">
        <f t="shared" si="87"/>
        <v>0.75</v>
      </c>
      <c r="P134" s="31">
        <f t="shared" si="88"/>
        <v>2084951</v>
      </c>
      <c r="Q134" s="31">
        <f t="shared" si="89"/>
        <v>1563713.25</v>
      </c>
      <c r="R134" s="31">
        <f t="shared" si="90"/>
        <v>1563713</v>
      </c>
      <c r="S134" s="32">
        <f t="shared" si="92"/>
        <v>130309.41666666667</v>
      </c>
      <c r="T134" s="32">
        <f t="shared" si="95"/>
        <v>130309.41666666667</v>
      </c>
      <c r="U134" s="32">
        <f t="shared" si="95"/>
        <v>130309.41666666667</v>
      </c>
      <c r="V134" s="32">
        <f t="shared" si="95"/>
        <v>130309.41666666667</v>
      </c>
      <c r="W134" s="32">
        <f t="shared" si="95"/>
        <v>130309.41666666667</v>
      </c>
      <c r="X134" s="32">
        <f t="shared" si="95"/>
        <v>130309.41666666667</v>
      </c>
      <c r="Y134" s="32">
        <f t="shared" si="95"/>
        <v>130309.41666666667</v>
      </c>
      <c r="Z134" s="32">
        <f t="shared" si="95"/>
        <v>130309.41666666667</v>
      </c>
      <c r="AA134" s="32">
        <f t="shared" si="95"/>
        <v>130309.41666666667</v>
      </c>
      <c r="AB134" s="32">
        <f t="shared" si="95"/>
        <v>130309.41666666667</v>
      </c>
      <c r="AC134" s="32">
        <f t="shared" si="95"/>
        <v>130309.41666666667</v>
      </c>
      <c r="AD134" s="32">
        <f t="shared" si="95"/>
        <v>130309.41666666667</v>
      </c>
      <c r="AE134" s="33">
        <f t="shared" si="64"/>
        <v>1563713.0000000002</v>
      </c>
      <c r="AF134" s="76"/>
    </row>
    <row r="135" spans="1:32" ht="30" x14ac:dyDescent="0.25">
      <c r="A135" s="29">
        <f t="shared" si="65"/>
        <v>116</v>
      </c>
      <c r="B135" s="29"/>
      <c r="C135" s="29">
        <f t="shared" si="94"/>
        <v>20</v>
      </c>
      <c r="D135" s="30" t="s">
        <v>159</v>
      </c>
      <c r="E135" s="38">
        <v>174</v>
      </c>
      <c r="F135" s="23" t="str">
        <f t="shared" si="83"/>
        <v>от 100 до 900 жителей</v>
      </c>
      <c r="G135" s="39">
        <f t="shared" si="84"/>
        <v>1</v>
      </c>
      <c r="H135" s="72" t="str">
        <f t="shared" si="61"/>
        <v>1</v>
      </c>
      <c r="I135" s="25" t="str">
        <f t="shared" si="85"/>
        <v>не соответствует</v>
      </c>
      <c r="J135" s="25" t="str">
        <f t="shared" si="63"/>
        <v>0,75</v>
      </c>
      <c r="K135" s="25">
        <v>0</v>
      </c>
      <c r="L135" s="25" t="str">
        <f t="shared" si="86"/>
        <v>укомплектован</v>
      </c>
      <c r="M135" s="25" t="str">
        <f t="shared" si="62"/>
        <v>1</v>
      </c>
      <c r="N135" s="41"/>
      <c r="O135" s="75">
        <f t="shared" si="87"/>
        <v>0.75</v>
      </c>
      <c r="P135" s="31">
        <f t="shared" si="88"/>
        <v>1316117</v>
      </c>
      <c r="Q135" s="31">
        <f t="shared" si="89"/>
        <v>987087.75</v>
      </c>
      <c r="R135" s="31">
        <f t="shared" si="90"/>
        <v>987088</v>
      </c>
      <c r="S135" s="32">
        <f t="shared" si="92"/>
        <v>82257.333333333328</v>
      </c>
      <c r="T135" s="32">
        <f t="shared" si="95"/>
        <v>82257.333333333328</v>
      </c>
      <c r="U135" s="32">
        <f t="shared" si="95"/>
        <v>82257.333333333328</v>
      </c>
      <c r="V135" s="32">
        <f t="shared" si="95"/>
        <v>82257.333333333328</v>
      </c>
      <c r="W135" s="32">
        <f t="shared" si="95"/>
        <v>82257.333333333328</v>
      </c>
      <c r="X135" s="32">
        <f t="shared" si="95"/>
        <v>82257.333333333328</v>
      </c>
      <c r="Y135" s="32">
        <f t="shared" si="95"/>
        <v>82257.333333333328</v>
      </c>
      <c r="Z135" s="32">
        <f t="shared" si="95"/>
        <v>82257.333333333328</v>
      </c>
      <c r="AA135" s="32">
        <f t="shared" si="95"/>
        <v>82257.333333333328</v>
      </c>
      <c r="AB135" s="32">
        <f t="shared" si="95"/>
        <v>82257.333333333328</v>
      </c>
      <c r="AC135" s="32">
        <f t="shared" si="95"/>
        <v>82257.333333333328</v>
      </c>
      <c r="AD135" s="32">
        <f t="shared" si="95"/>
        <v>82257.333333333328</v>
      </c>
      <c r="AE135" s="33">
        <f t="shared" si="64"/>
        <v>987088.00000000012</v>
      </c>
      <c r="AF135" s="76"/>
    </row>
    <row r="136" spans="1:32" ht="30" x14ac:dyDescent="0.25">
      <c r="A136" s="29">
        <f t="shared" si="65"/>
        <v>117</v>
      </c>
      <c r="B136" s="29"/>
      <c r="C136" s="29">
        <f t="shared" si="94"/>
        <v>21</v>
      </c>
      <c r="D136" s="30" t="s">
        <v>160</v>
      </c>
      <c r="E136" s="38">
        <v>156</v>
      </c>
      <c r="F136" s="23" t="str">
        <f t="shared" si="83"/>
        <v>от 100 до 900 жителей</v>
      </c>
      <c r="G136" s="39">
        <f t="shared" si="84"/>
        <v>1</v>
      </c>
      <c r="H136" s="72" t="str">
        <f t="shared" si="61"/>
        <v>1</v>
      </c>
      <c r="I136" s="25" t="str">
        <f t="shared" si="85"/>
        <v>не соответствует</v>
      </c>
      <c r="J136" s="25" t="str">
        <f t="shared" si="63"/>
        <v>0,75</v>
      </c>
      <c r="K136" s="25">
        <v>0</v>
      </c>
      <c r="L136" s="25" t="str">
        <f t="shared" si="86"/>
        <v>не укомплектован</v>
      </c>
      <c r="M136" s="25" t="str">
        <f t="shared" si="62"/>
        <v>0,25</v>
      </c>
      <c r="N136" s="42">
        <v>1</v>
      </c>
      <c r="O136" s="75">
        <f t="shared" si="87"/>
        <v>0.1875</v>
      </c>
      <c r="P136" s="31">
        <f t="shared" si="88"/>
        <v>1316117</v>
      </c>
      <c r="Q136" s="31">
        <f t="shared" si="89"/>
        <v>987087.75</v>
      </c>
      <c r="R136" s="31">
        <f t="shared" si="90"/>
        <v>246772</v>
      </c>
      <c r="S136" s="32">
        <f t="shared" si="92"/>
        <v>20564.333333333332</v>
      </c>
      <c r="T136" s="32">
        <f t="shared" si="95"/>
        <v>20564.333333333332</v>
      </c>
      <c r="U136" s="32">
        <f t="shared" si="95"/>
        <v>20564.333333333332</v>
      </c>
      <c r="V136" s="32">
        <f t="shared" si="95"/>
        <v>20564.333333333332</v>
      </c>
      <c r="W136" s="32">
        <f t="shared" si="95"/>
        <v>20564.333333333332</v>
      </c>
      <c r="X136" s="32">
        <f t="shared" si="95"/>
        <v>20564.333333333332</v>
      </c>
      <c r="Y136" s="32">
        <f t="shared" si="95"/>
        <v>20564.333333333332</v>
      </c>
      <c r="Z136" s="32">
        <f t="shared" si="95"/>
        <v>20564.333333333332</v>
      </c>
      <c r="AA136" s="32">
        <f t="shared" si="95"/>
        <v>20564.333333333332</v>
      </c>
      <c r="AB136" s="32">
        <f t="shared" si="95"/>
        <v>20564.333333333332</v>
      </c>
      <c r="AC136" s="32">
        <f t="shared" si="95"/>
        <v>20564.333333333332</v>
      </c>
      <c r="AD136" s="32">
        <f t="shared" si="95"/>
        <v>20564.333333333332</v>
      </c>
      <c r="AE136" s="33">
        <f t="shared" si="64"/>
        <v>246772.00000000003</v>
      </c>
      <c r="AF136" s="76"/>
    </row>
    <row r="137" spans="1:32" ht="30" x14ac:dyDescent="0.25">
      <c r="A137" s="29">
        <f t="shared" si="65"/>
        <v>118</v>
      </c>
      <c r="B137" s="29"/>
      <c r="C137" s="29">
        <f t="shared" si="94"/>
        <v>22</v>
      </c>
      <c r="D137" s="30" t="s">
        <v>161</v>
      </c>
      <c r="E137" s="38">
        <v>239</v>
      </c>
      <c r="F137" s="23" t="str">
        <f t="shared" si="83"/>
        <v>от 100 до 900 жителей</v>
      </c>
      <c r="G137" s="39">
        <f t="shared" si="84"/>
        <v>1</v>
      </c>
      <c r="H137" s="72" t="str">
        <f t="shared" si="61"/>
        <v>1</v>
      </c>
      <c r="I137" s="25" t="str">
        <f t="shared" si="85"/>
        <v>не соответствует</v>
      </c>
      <c r="J137" s="25" t="str">
        <f t="shared" si="63"/>
        <v>0,75</v>
      </c>
      <c r="K137" s="25">
        <v>0</v>
      </c>
      <c r="L137" s="25" t="str">
        <f t="shared" si="86"/>
        <v>не укомплектован</v>
      </c>
      <c r="M137" s="25" t="str">
        <f t="shared" si="62"/>
        <v>0,25</v>
      </c>
      <c r="N137" s="42">
        <v>1</v>
      </c>
      <c r="O137" s="75">
        <f t="shared" si="87"/>
        <v>0.1875</v>
      </c>
      <c r="P137" s="31">
        <f t="shared" si="88"/>
        <v>1316117</v>
      </c>
      <c r="Q137" s="31">
        <f t="shared" si="89"/>
        <v>987087.75</v>
      </c>
      <c r="R137" s="31">
        <f t="shared" si="90"/>
        <v>246772</v>
      </c>
      <c r="S137" s="32">
        <f t="shared" si="92"/>
        <v>20564.333333333332</v>
      </c>
      <c r="T137" s="32">
        <f t="shared" si="95"/>
        <v>20564.333333333332</v>
      </c>
      <c r="U137" s="32">
        <f t="shared" si="95"/>
        <v>20564.333333333332</v>
      </c>
      <c r="V137" s="32">
        <f t="shared" si="95"/>
        <v>20564.333333333332</v>
      </c>
      <c r="W137" s="32">
        <f t="shared" si="95"/>
        <v>20564.333333333332</v>
      </c>
      <c r="X137" s="32">
        <f t="shared" si="95"/>
        <v>20564.333333333332</v>
      </c>
      <c r="Y137" s="32">
        <f t="shared" si="95"/>
        <v>20564.333333333332</v>
      </c>
      <c r="Z137" s="32">
        <f t="shared" si="95"/>
        <v>20564.333333333332</v>
      </c>
      <c r="AA137" s="32">
        <f t="shared" si="95"/>
        <v>20564.333333333332</v>
      </c>
      <c r="AB137" s="32">
        <f t="shared" si="95"/>
        <v>20564.333333333332</v>
      </c>
      <c r="AC137" s="32">
        <f t="shared" si="95"/>
        <v>20564.333333333332</v>
      </c>
      <c r="AD137" s="32">
        <f t="shared" si="95"/>
        <v>20564.333333333332</v>
      </c>
      <c r="AE137" s="33">
        <f t="shared" si="64"/>
        <v>246772.00000000003</v>
      </c>
      <c r="AF137" s="76"/>
    </row>
    <row r="138" spans="1:32" ht="30" x14ac:dyDescent="0.25">
      <c r="A138" s="29">
        <f t="shared" si="65"/>
        <v>119</v>
      </c>
      <c r="B138" s="29"/>
      <c r="C138" s="29">
        <f t="shared" si="94"/>
        <v>23</v>
      </c>
      <c r="D138" s="30" t="s">
        <v>162</v>
      </c>
      <c r="E138" s="38">
        <v>665</v>
      </c>
      <c r="F138" s="23" t="str">
        <f t="shared" si="83"/>
        <v>от 100 до 900 жителей</v>
      </c>
      <c r="G138" s="39">
        <f t="shared" si="84"/>
        <v>1</v>
      </c>
      <c r="H138" s="72" t="str">
        <f t="shared" si="61"/>
        <v>1</v>
      </c>
      <c r="I138" s="25" t="str">
        <f t="shared" si="85"/>
        <v>не соответствует</v>
      </c>
      <c r="J138" s="25" t="str">
        <f t="shared" si="63"/>
        <v>0,75</v>
      </c>
      <c r="K138" s="25">
        <v>0</v>
      </c>
      <c r="L138" s="25" t="str">
        <f t="shared" si="86"/>
        <v>укомплектован</v>
      </c>
      <c r="M138" s="25" t="str">
        <f t="shared" si="62"/>
        <v>1</v>
      </c>
      <c r="N138" s="41"/>
      <c r="O138" s="75">
        <f t="shared" si="87"/>
        <v>0.75</v>
      </c>
      <c r="P138" s="31">
        <f t="shared" si="88"/>
        <v>1316117</v>
      </c>
      <c r="Q138" s="31">
        <f t="shared" si="89"/>
        <v>987087.75</v>
      </c>
      <c r="R138" s="31">
        <f t="shared" si="90"/>
        <v>987088</v>
      </c>
      <c r="S138" s="32">
        <f t="shared" si="92"/>
        <v>82257.333333333328</v>
      </c>
      <c r="T138" s="32">
        <f t="shared" si="95"/>
        <v>82257.333333333328</v>
      </c>
      <c r="U138" s="32">
        <f t="shared" si="95"/>
        <v>82257.333333333328</v>
      </c>
      <c r="V138" s="32">
        <f t="shared" si="95"/>
        <v>82257.333333333328</v>
      </c>
      <c r="W138" s="32">
        <f t="shared" si="95"/>
        <v>82257.333333333328</v>
      </c>
      <c r="X138" s="32">
        <f t="shared" si="95"/>
        <v>82257.333333333328</v>
      </c>
      <c r="Y138" s="32">
        <f t="shared" si="95"/>
        <v>82257.333333333328</v>
      </c>
      <c r="Z138" s="32">
        <f t="shared" si="95"/>
        <v>82257.333333333328</v>
      </c>
      <c r="AA138" s="32">
        <f t="shared" si="95"/>
        <v>82257.333333333328</v>
      </c>
      <c r="AB138" s="32">
        <f t="shared" si="95"/>
        <v>82257.333333333328</v>
      </c>
      <c r="AC138" s="32">
        <f t="shared" si="95"/>
        <v>82257.333333333328</v>
      </c>
      <c r="AD138" s="32">
        <f t="shared" si="95"/>
        <v>82257.333333333328</v>
      </c>
      <c r="AE138" s="33">
        <f t="shared" si="64"/>
        <v>987088.00000000012</v>
      </c>
      <c r="AF138" s="76"/>
    </row>
    <row r="139" spans="1:32" ht="30" x14ac:dyDescent="0.25">
      <c r="A139" s="29">
        <f t="shared" si="65"/>
        <v>120</v>
      </c>
      <c r="B139" s="29"/>
      <c r="C139" s="29">
        <f t="shared" si="94"/>
        <v>24</v>
      </c>
      <c r="D139" s="30" t="s">
        <v>163</v>
      </c>
      <c r="E139" s="38">
        <v>81</v>
      </c>
      <c r="F139" s="23" t="str">
        <f t="shared" si="83"/>
        <v>до 100 жителей</v>
      </c>
      <c r="G139" s="39">
        <f t="shared" si="84"/>
        <v>0</v>
      </c>
      <c r="H139" s="72">
        <f t="shared" si="61"/>
        <v>0.9</v>
      </c>
      <c r="I139" s="25" t="str">
        <f t="shared" si="85"/>
        <v>не соответствует</v>
      </c>
      <c r="J139" s="25" t="str">
        <f t="shared" si="63"/>
        <v>0,75</v>
      </c>
      <c r="K139" s="25">
        <v>0</v>
      </c>
      <c r="L139" s="25" t="str">
        <f t="shared" si="86"/>
        <v>не укомплектован</v>
      </c>
      <c r="M139" s="25" t="str">
        <f t="shared" si="62"/>
        <v>0,25</v>
      </c>
      <c r="N139" s="42">
        <v>1</v>
      </c>
      <c r="O139" s="75">
        <f t="shared" si="87"/>
        <v>0.16875000000000001</v>
      </c>
      <c r="P139" s="31">
        <f t="shared" si="88"/>
        <v>1184505.3</v>
      </c>
      <c r="Q139" s="31">
        <f t="shared" si="89"/>
        <v>888378.97500000009</v>
      </c>
      <c r="R139" s="31">
        <f t="shared" si="90"/>
        <v>222095</v>
      </c>
      <c r="S139" s="32">
        <f t="shared" si="92"/>
        <v>18507.916666666668</v>
      </c>
      <c r="T139" s="32">
        <f t="shared" si="95"/>
        <v>18507.916666666668</v>
      </c>
      <c r="U139" s="32">
        <f t="shared" si="95"/>
        <v>18507.916666666668</v>
      </c>
      <c r="V139" s="32">
        <f t="shared" si="95"/>
        <v>18507.916666666668</v>
      </c>
      <c r="W139" s="32">
        <f t="shared" si="95"/>
        <v>18507.916666666668</v>
      </c>
      <c r="X139" s="32">
        <f t="shared" si="95"/>
        <v>18507.916666666668</v>
      </c>
      <c r="Y139" s="32">
        <f t="shared" si="95"/>
        <v>18507.916666666668</v>
      </c>
      <c r="Z139" s="32">
        <f t="shared" si="95"/>
        <v>18507.916666666668</v>
      </c>
      <c r="AA139" s="32">
        <f t="shared" si="95"/>
        <v>18507.916666666668</v>
      </c>
      <c r="AB139" s="32">
        <f t="shared" si="95"/>
        <v>18507.916666666668</v>
      </c>
      <c r="AC139" s="32">
        <f t="shared" si="95"/>
        <v>18507.916666666668</v>
      </c>
      <c r="AD139" s="32">
        <f t="shared" si="95"/>
        <v>18507.916666666668</v>
      </c>
      <c r="AE139" s="33">
        <f t="shared" si="64"/>
        <v>222094.99999999997</v>
      </c>
      <c r="AF139" s="76"/>
    </row>
    <row r="140" spans="1:32" ht="30" x14ac:dyDescent="0.25">
      <c r="A140" s="29">
        <f t="shared" si="65"/>
        <v>121</v>
      </c>
      <c r="B140" s="29"/>
      <c r="C140" s="29">
        <f t="shared" si="94"/>
        <v>25</v>
      </c>
      <c r="D140" s="30" t="s">
        <v>164</v>
      </c>
      <c r="E140" s="38">
        <v>135</v>
      </c>
      <c r="F140" s="23" t="str">
        <f t="shared" si="83"/>
        <v>от 100 до 900 жителей</v>
      </c>
      <c r="G140" s="39">
        <f t="shared" si="84"/>
        <v>1</v>
      </c>
      <c r="H140" s="72" t="str">
        <f t="shared" si="61"/>
        <v>1</v>
      </c>
      <c r="I140" s="25" t="str">
        <f t="shared" si="85"/>
        <v>не соответствует</v>
      </c>
      <c r="J140" s="25" t="str">
        <f t="shared" si="63"/>
        <v>0,75</v>
      </c>
      <c r="K140" s="25">
        <v>0</v>
      </c>
      <c r="L140" s="25" t="str">
        <f t="shared" si="86"/>
        <v>укомплектован</v>
      </c>
      <c r="M140" s="25" t="str">
        <f t="shared" si="62"/>
        <v>1</v>
      </c>
      <c r="N140" s="41"/>
      <c r="O140" s="75">
        <f t="shared" si="87"/>
        <v>0.75</v>
      </c>
      <c r="P140" s="31">
        <f t="shared" si="88"/>
        <v>1316117</v>
      </c>
      <c r="Q140" s="31">
        <f t="shared" si="89"/>
        <v>987087.75</v>
      </c>
      <c r="R140" s="31">
        <f t="shared" si="90"/>
        <v>987088</v>
      </c>
      <c r="S140" s="32">
        <f t="shared" si="92"/>
        <v>82257.333333333328</v>
      </c>
      <c r="T140" s="32">
        <f t="shared" si="95"/>
        <v>82257.333333333328</v>
      </c>
      <c r="U140" s="32">
        <f t="shared" si="95"/>
        <v>82257.333333333328</v>
      </c>
      <c r="V140" s="32">
        <f t="shared" si="95"/>
        <v>82257.333333333328</v>
      </c>
      <c r="W140" s="32">
        <f t="shared" si="95"/>
        <v>82257.333333333328</v>
      </c>
      <c r="X140" s="32">
        <f t="shared" si="95"/>
        <v>82257.333333333328</v>
      </c>
      <c r="Y140" s="32">
        <f t="shared" si="95"/>
        <v>82257.333333333328</v>
      </c>
      <c r="Z140" s="32">
        <f t="shared" si="95"/>
        <v>82257.333333333328</v>
      </c>
      <c r="AA140" s="32">
        <f t="shared" si="95"/>
        <v>82257.333333333328</v>
      </c>
      <c r="AB140" s="32">
        <f t="shared" si="95"/>
        <v>82257.333333333328</v>
      </c>
      <c r="AC140" s="32">
        <f t="shared" si="95"/>
        <v>82257.333333333328</v>
      </c>
      <c r="AD140" s="32">
        <f t="shared" si="95"/>
        <v>82257.333333333328</v>
      </c>
      <c r="AE140" s="33">
        <f t="shared" si="64"/>
        <v>987088.00000000012</v>
      </c>
      <c r="AF140" s="76"/>
    </row>
    <row r="141" spans="1:32" ht="30" x14ac:dyDescent="0.25">
      <c r="A141" s="29">
        <f t="shared" si="65"/>
        <v>122</v>
      </c>
      <c r="B141" s="29"/>
      <c r="C141" s="29">
        <f t="shared" si="94"/>
        <v>26</v>
      </c>
      <c r="D141" s="30" t="s">
        <v>165</v>
      </c>
      <c r="E141" s="38">
        <v>315</v>
      </c>
      <c r="F141" s="23" t="str">
        <f t="shared" si="83"/>
        <v>от 100 до 900 жителей</v>
      </c>
      <c r="G141" s="39">
        <f t="shared" si="84"/>
        <v>1</v>
      </c>
      <c r="H141" s="72" t="str">
        <f t="shared" si="61"/>
        <v>1</v>
      </c>
      <c r="I141" s="25" t="str">
        <f t="shared" si="85"/>
        <v>не соответствует</v>
      </c>
      <c r="J141" s="25" t="str">
        <f t="shared" si="63"/>
        <v>0,75</v>
      </c>
      <c r="K141" s="25">
        <v>0</v>
      </c>
      <c r="L141" s="25" t="str">
        <f t="shared" si="86"/>
        <v>укомплектован</v>
      </c>
      <c r="M141" s="25" t="str">
        <f t="shared" si="62"/>
        <v>1</v>
      </c>
      <c r="N141" s="41"/>
      <c r="O141" s="75">
        <f t="shared" si="87"/>
        <v>0.75</v>
      </c>
      <c r="P141" s="31">
        <f t="shared" si="88"/>
        <v>1316117</v>
      </c>
      <c r="Q141" s="31">
        <f t="shared" si="89"/>
        <v>987087.75</v>
      </c>
      <c r="R141" s="31">
        <f t="shared" si="90"/>
        <v>987088</v>
      </c>
      <c r="S141" s="32">
        <f t="shared" si="92"/>
        <v>82257.333333333328</v>
      </c>
      <c r="T141" s="32">
        <f t="shared" si="95"/>
        <v>82257.333333333328</v>
      </c>
      <c r="U141" s="32">
        <f t="shared" si="95"/>
        <v>82257.333333333328</v>
      </c>
      <c r="V141" s="32">
        <f t="shared" si="95"/>
        <v>82257.333333333328</v>
      </c>
      <c r="W141" s="32">
        <f t="shared" si="95"/>
        <v>82257.333333333328</v>
      </c>
      <c r="X141" s="32">
        <f t="shared" si="95"/>
        <v>82257.333333333328</v>
      </c>
      <c r="Y141" s="32">
        <f t="shared" si="95"/>
        <v>82257.333333333328</v>
      </c>
      <c r="Z141" s="32">
        <f t="shared" si="95"/>
        <v>82257.333333333328</v>
      </c>
      <c r="AA141" s="32">
        <f t="shared" si="95"/>
        <v>82257.333333333328</v>
      </c>
      <c r="AB141" s="32">
        <f t="shared" si="95"/>
        <v>82257.333333333328</v>
      </c>
      <c r="AC141" s="32">
        <f t="shared" si="95"/>
        <v>82257.333333333328</v>
      </c>
      <c r="AD141" s="32">
        <f t="shared" si="95"/>
        <v>82257.333333333328</v>
      </c>
      <c r="AE141" s="33">
        <f t="shared" si="64"/>
        <v>987088.00000000012</v>
      </c>
      <c r="AF141" s="76"/>
    </row>
    <row r="142" spans="1:32" ht="30" x14ac:dyDescent="0.25">
      <c r="A142" s="29">
        <f t="shared" si="65"/>
        <v>123</v>
      </c>
      <c r="B142" s="29"/>
      <c r="C142" s="29">
        <f t="shared" si="94"/>
        <v>27</v>
      </c>
      <c r="D142" s="30" t="s">
        <v>166</v>
      </c>
      <c r="E142" s="38">
        <v>144</v>
      </c>
      <c r="F142" s="23" t="str">
        <f t="shared" si="83"/>
        <v>от 100 до 900 жителей</v>
      </c>
      <c r="G142" s="39">
        <f t="shared" si="84"/>
        <v>1</v>
      </c>
      <c r="H142" s="72" t="str">
        <f t="shared" ref="H142:H205" si="96">IF(AND(E142&gt;0,E142&lt;=99),0.9,IF(E142&gt;=2000,1.1,"1"))</f>
        <v>1</v>
      </c>
      <c r="I142" s="25" t="str">
        <f t="shared" si="85"/>
        <v>не соответствует</v>
      </c>
      <c r="J142" s="25" t="str">
        <f t="shared" si="63"/>
        <v>0,75</v>
      </c>
      <c r="K142" s="25">
        <v>0</v>
      </c>
      <c r="L142" s="25" t="str">
        <f t="shared" si="86"/>
        <v>не укомплектован</v>
      </c>
      <c r="M142" s="25" t="str">
        <f t="shared" ref="M142:M205" si="97">IF(N142=0,"1",IF(N142=1,"0,25",))</f>
        <v>0,25</v>
      </c>
      <c r="N142" s="42">
        <v>1</v>
      </c>
      <c r="O142" s="75">
        <f t="shared" si="87"/>
        <v>0.1875</v>
      </c>
      <c r="P142" s="31">
        <f t="shared" si="88"/>
        <v>1316117</v>
      </c>
      <c r="Q142" s="31">
        <f t="shared" si="89"/>
        <v>987087.75</v>
      </c>
      <c r="R142" s="31">
        <f t="shared" si="90"/>
        <v>246772</v>
      </c>
      <c r="S142" s="32">
        <f t="shared" si="92"/>
        <v>20564.333333333332</v>
      </c>
      <c r="T142" s="32">
        <f t="shared" si="95"/>
        <v>20564.333333333332</v>
      </c>
      <c r="U142" s="32">
        <f t="shared" si="95"/>
        <v>20564.333333333332</v>
      </c>
      <c r="V142" s="32">
        <f t="shared" si="95"/>
        <v>20564.333333333332</v>
      </c>
      <c r="W142" s="32">
        <f t="shared" si="95"/>
        <v>20564.333333333332</v>
      </c>
      <c r="X142" s="32">
        <f t="shared" si="95"/>
        <v>20564.333333333332</v>
      </c>
      <c r="Y142" s="32">
        <f t="shared" si="95"/>
        <v>20564.333333333332</v>
      </c>
      <c r="Z142" s="32">
        <f t="shared" si="95"/>
        <v>20564.333333333332</v>
      </c>
      <c r="AA142" s="32">
        <f t="shared" si="95"/>
        <v>20564.333333333332</v>
      </c>
      <c r="AB142" s="32">
        <f t="shared" si="95"/>
        <v>20564.333333333332</v>
      </c>
      <c r="AC142" s="32">
        <f t="shared" si="95"/>
        <v>20564.333333333332</v>
      </c>
      <c r="AD142" s="32">
        <f t="shared" si="95"/>
        <v>20564.333333333332</v>
      </c>
      <c r="AE142" s="33">
        <f t="shared" si="64"/>
        <v>246772.00000000003</v>
      </c>
      <c r="AF142" s="76"/>
    </row>
    <row r="143" spans="1:32" x14ac:dyDescent="0.25">
      <c r="A143" s="29">
        <f t="shared" si="65"/>
        <v>124</v>
      </c>
      <c r="B143" s="29"/>
      <c r="C143" s="29">
        <f t="shared" si="94"/>
        <v>28</v>
      </c>
      <c r="D143" s="30" t="s">
        <v>167</v>
      </c>
      <c r="E143" s="38">
        <v>274</v>
      </c>
      <c r="F143" s="23" t="str">
        <f t="shared" si="83"/>
        <v>от 100 до 900 жителей</v>
      </c>
      <c r="G143" s="39">
        <f t="shared" si="84"/>
        <v>1</v>
      </c>
      <c r="H143" s="72" t="str">
        <f t="shared" si="96"/>
        <v>1</v>
      </c>
      <c r="I143" s="25" t="str">
        <f t="shared" si="85"/>
        <v>не соответствует</v>
      </c>
      <c r="J143" s="25" t="str">
        <f t="shared" ref="J143:J206" si="98">IF(K143=0,"0,75",IF(K143=1,"1",))</f>
        <v>0,75</v>
      </c>
      <c r="K143" s="25">
        <v>0</v>
      </c>
      <c r="L143" s="25" t="str">
        <f t="shared" si="86"/>
        <v>укомплектован</v>
      </c>
      <c r="M143" s="25" t="str">
        <f t="shared" si="97"/>
        <v>1</v>
      </c>
      <c r="N143" s="41"/>
      <c r="O143" s="75">
        <f t="shared" si="87"/>
        <v>0.75</v>
      </c>
      <c r="P143" s="31">
        <f t="shared" si="88"/>
        <v>1316117</v>
      </c>
      <c r="Q143" s="31">
        <f t="shared" si="89"/>
        <v>987087.75</v>
      </c>
      <c r="R143" s="31">
        <f t="shared" si="90"/>
        <v>987088</v>
      </c>
      <c r="S143" s="32">
        <f t="shared" si="92"/>
        <v>82257.333333333328</v>
      </c>
      <c r="T143" s="32">
        <f t="shared" si="95"/>
        <v>82257.333333333328</v>
      </c>
      <c r="U143" s="32">
        <f t="shared" si="95"/>
        <v>82257.333333333328</v>
      </c>
      <c r="V143" s="32">
        <f t="shared" si="95"/>
        <v>82257.333333333328</v>
      </c>
      <c r="W143" s="32">
        <f t="shared" si="95"/>
        <v>82257.333333333328</v>
      </c>
      <c r="X143" s="32">
        <f t="shared" si="95"/>
        <v>82257.333333333328</v>
      </c>
      <c r="Y143" s="32">
        <f t="shared" si="95"/>
        <v>82257.333333333328</v>
      </c>
      <c r="Z143" s="32">
        <f t="shared" si="95"/>
        <v>82257.333333333328</v>
      </c>
      <c r="AA143" s="32">
        <f t="shared" si="95"/>
        <v>82257.333333333328</v>
      </c>
      <c r="AB143" s="32">
        <f t="shared" si="95"/>
        <v>82257.333333333328</v>
      </c>
      <c r="AC143" s="32">
        <f t="shared" si="95"/>
        <v>82257.333333333328</v>
      </c>
      <c r="AD143" s="32">
        <f t="shared" si="95"/>
        <v>82257.333333333328</v>
      </c>
      <c r="AE143" s="33">
        <f t="shared" si="64"/>
        <v>987088.00000000012</v>
      </c>
      <c r="AF143" s="76"/>
    </row>
    <row r="144" spans="1:32" ht="30" x14ac:dyDescent="0.25">
      <c r="A144" s="29">
        <f t="shared" ref="A144:A203" si="99">A143+1</f>
        <v>125</v>
      </c>
      <c r="B144" s="29"/>
      <c r="C144" s="29">
        <f t="shared" si="94"/>
        <v>29</v>
      </c>
      <c r="D144" s="30" t="s">
        <v>168</v>
      </c>
      <c r="E144" s="38">
        <v>341</v>
      </c>
      <c r="F144" s="23" t="str">
        <f t="shared" si="83"/>
        <v>от 100 до 900 жителей</v>
      </c>
      <c r="G144" s="39">
        <f t="shared" si="84"/>
        <v>1</v>
      </c>
      <c r="H144" s="72" t="str">
        <f t="shared" si="96"/>
        <v>1</v>
      </c>
      <c r="I144" s="25" t="str">
        <f t="shared" si="85"/>
        <v>не соответствует</v>
      </c>
      <c r="J144" s="25" t="str">
        <f t="shared" si="98"/>
        <v>0,75</v>
      </c>
      <c r="K144" s="25">
        <v>0</v>
      </c>
      <c r="L144" s="25" t="str">
        <f t="shared" si="86"/>
        <v>не укомплектован</v>
      </c>
      <c r="M144" s="25" t="str">
        <f t="shared" si="97"/>
        <v>0,25</v>
      </c>
      <c r="N144" s="42">
        <v>1</v>
      </c>
      <c r="O144" s="75">
        <f t="shared" si="87"/>
        <v>0.1875</v>
      </c>
      <c r="P144" s="31">
        <f t="shared" si="88"/>
        <v>1316117</v>
      </c>
      <c r="Q144" s="31">
        <f t="shared" si="89"/>
        <v>987087.75</v>
      </c>
      <c r="R144" s="31">
        <f t="shared" si="90"/>
        <v>246772</v>
      </c>
      <c r="S144" s="32">
        <f t="shared" si="92"/>
        <v>20564.333333333332</v>
      </c>
      <c r="T144" s="32">
        <f t="shared" si="95"/>
        <v>20564.333333333332</v>
      </c>
      <c r="U144" s="32">
        <f t="shared" si="95"/>
        <v>20564.333333333332</v>
      </c>
      <c r="V144" s="32">
        <f t="shared" si="95"/>
        <v>20564.333333333332</v>
      </c>
      <c r="W144" s="32">
        <f t="shared" si="95"/>
        <v>20564.333333333332</v>
      </c>
      <c r="X144" s="32">
        <f t="shared" si="95"/>
        <v>20564.333333333332</v>
      </c>
      <c r="Y144" s="32">
        <f t="shared" si="95"/>
        <v>20564.333333333332</v>
      </c>
      <c r="Z144" s="32">
        <f t="shared" si="95"/>
        <v>20564.333333333332</v>
      </c>
      <c r="AA144" s="32">
        <f t="shared" si="95"/>
        <v>20564.333333333332</v>
      </c>
      <c r="AB144" s="32">
        <f t="shared" si="95"/>
        <v>20564.333333333332</v>
      </c>
      <c r="AC144" s="32">
        <f t="shared" si="95"/>
        <v>20564.333333333332</v>
      </c>
      <c r="AD144" s="32">
        <f t="shared" si="95"/>
        <v>20564.333333333332</v>
      </c>
      <c r="AE144" s="33">
        <f t="shared" ref="AE144:AE207" si="100">SUM(S144:AD144)</f>
        <v>246772.00000000003</v>
      </c>
      <c r="AF144" s="76"/>
    </row>
    <row r="145" spans="1:32" ht="30" x14ac:dyDescent="0.25">
      <c r="A145" s="29">
        <f t="shared" si="99"/>
        <v>126</v>
      </c>
      <c r="B145" s="29"/>
      <c r="C145" s="29">
        <f t="shared" si="94"/>
        <v>30</v>
      </c>
      <c r="D145" s="30" t="s">
        <v>169</v>
      </c>
      <c r="E145" s="38">
        <v>763</v>
      </c>
      <c r="F145" s="23" t="str">
        <f t="shared" si="83"/>
        <v>от 100 до 900 жителей</v>
      </c>
      <c r="G145" s="39">
        <f t="shared" si="84"/>
        <v>1</v>
      </c>
      <c r="H145" s="72" t="str">
        <f t="shared" si="96"/>
        <v>1</v>
      </c>
      <c r="I145" s="25" t="str">
        <f t="shared" si="85"/>
        <v>не соответствует</v>
      </c>
      <c r="J145" s="25" t="str">
        <f t="shared" si="98"/>
        <v>0,75</v>
      </c>
      <c r="K145" s="25">
        <v>0</v>
      </c>
      <c r="L145" s="25" t="str">
        <f t="shared" si="86"/>
        <v>укомплектован</v>
      </c>
      <c r="M145" s="25" t="str">
        <f t="shared" si="97"/>
        <v>1</v>
      </c>
      <c r="N145" s="41"/>
      <c r="O145" s="75">
        <f t="shared" si="87"/>
        <v>0.75</v>
      </c>
      <c r="P145" s="31">
        <f t="shared" si="88"/>
        <v>1316117</v>
      </c>
      <c r="Q145" s="31">
        <f t="shared" si="89"/>
        <v>987087.75</v>
      </c>
      <c r="R145" s="31">
        <f t="shared" si="90"/>
        <v>987088</v>
      </c>
      <c r="S145" s="32">
        <f t="shared" si="92"/>
        <v>82257.333333333328</v>
      </c>
      <c r="T145" s="32">
        <f t="shared" si="95"/>
        <v>82257.333333333328</v>
      </c>
      <c r="U145" s="32">
        <f t="shared" si="95"/>
        <v>82257.333333333328</v>
      </c>
      <c r="V145" s="32">
        <f t="shared" si="95"/>
        <v>82257.333333333328</v>
      </c>
      <c r="W145" s="32">
        <f t="shared" si="95"/>
        <v>82257.333333333328</v>
      </c>
      <c r="X145" s="32">
        <f t="shared" si="95"/>
        <v>82257.333333333328</v>
      </c>
      <c r="Y145" s="32">
        <f t="shared" si="95"/>
        <v>82257.333333333328</v>
      </c>
      <c r="Z145" s="32">
        <f t="shared" si="95"/>
        <v>82257.333333333328</v>
      </c>
      <c r="AA145" s="32">
        <f t="shared" si="95"/>
        <v>82257.333333333328</v>
      </c>
      <c r="AB145" s="32">
        <f t="shared" si="95"/>
        <v>82257.333333333328</v>
      </c>
      <c r="AC145" s="32">
        <f t="shared" si="95"/>
        <v>82257.333333333328</v>
      </c>
      <c r="AD145" s="32">
        <f t="shared" si="95"/>
        <v>82257.333333333328</v>
      </c>
      <c r="AE145" s="33">
        <f t="shared" si="100"/>
        <v>987088.00000000012</v>
      </c>
      <c r="AF145" s="76"/>
    </row>
    <row r="146" spans="1:32" ht="30" x14ac:dyDescent="0.25">
      <c r="A146" s="29">
        <f t="shared" si="99"/>
        <v>127</v>
      </c>
      <c r="B146" s="29"/>
      <c r="C146" s="29">
        <f t="shared" si="94"/>
        <v>31</v>
      </c>
      <c r="D146" s="30" t="s">
        <v>170</v>
      </c>
      <c r="E146" s="38">
        <v>1356</v>
      </c>
      <c r="F146" s="23" t="str">
        <f t="shared" si="83"/>
        <v>от 900 до 1500 жителей</v>
      </c>
      <c r="G146" s="39">
        <f t="shared" si="84"/>
        <v>2</v>
      </c>
      <c r="H146" s="72" t="str">
        <f t="shared" si="96"/>
        <v>1</v>
      </c>
      <c r="I146" s="25" t="str">
        <f t="shared" si="85"/>
        <v>не соответствует</v>
      </c>
      <c r="J146" s="25" t="str">
        <f t="shared" si="98"/>
        <v>0,75</v>
      </c>
      <c r="K146" s="25">
        <v>0</v>
      </c>
      <c r="L146" s="25" t="str">
        <f t="shared" si="86"/>
        <v>укомплектован</v>
      </c>
      <c r="M146" s="25" t="str">
        <f t="shared" si="97"/>
        <v>1</v>
      </c>
      <c r="N146" s="41"/>
      <c r="O146" s="75">
        <f t="shared" si="87"/>
        <v>0.75</v>
      </c>
      <c r="P146" s="31">
        <f t="shared" si="88"/>
        <v>2084951</v>
      </c>
      <c r="Q146" s="31">
        <f t="shared" si="89"/>
        <v>1563713.25</v>
      </c>
      <c r="R146" s="31">
        <f t="shared" si="90"/>
        <v>1563713</v>
      </c>
      <c r="S146" s="32">
        <f t="shared" si="92"/>
        <v>130309.41666666667</v>
      </c>
      <c r="T146" s="32">
        <f t="shared" si="95"/>
        <v>130309.41666666667</v>
      </c>
      <c r="U146" s="32">
        <f t="shared" si="95"/>
        <v>130309.41666666667</v>
      </c>
      <c r="V146" s="32">
        <f t="shared" si="95"/>
        <v>130309.41666666667</v>
      </c>
      <c r="W146" s="32">
        <f t="shared" si="95"/>
        <v>130309.41666666667</v>
      </c>
      <c r="X146" s="32">
        <f t="shared" si="95"/>
        <v>130309.41666666667</v>
      </c>
      <c r="Y146" s="32">
        <f t="shared" si="95"/>
        <v>130309.41666666667</v>
      </c>
      <c r="Z146" s="32">
        <f t="shared" si="95"/>
        <v>130309.41666666667</v>
      </c>
      <c r="AA146" s="32">
        <f t="shared" si="95"/>
        <v>130309.41666666667</v>
      </c>
      <c r="AB146" s="32">
        <f t="shared" si="95"/>
        <v>130309.41666666667</v>
      </c>
      <c r="AC146" s="32">
        <f t="shared" si="95"/>
        <v>130309.41666666667</v>
      </c>
      <c r="AD146" s="32">
        <f t="shared" si="95"/>
        <v>130309.41666666667</v>
      </c>
      <c r="AE146" s="33">
        <f t="shared" si="100"/>
        <v>1563713.0000000002</v>
      </c>
      <c r="AF146" s="76"/>
    </row>
    <row r="147" spans="1:32" ht="30" x14ac:dyDescent="0.25">
      <c r="A147" s="29">
        <f t="shared" si="99"/>
        <v>128</v>
      </c>
      <c r="B147" s="29"/>
      <c r="C147" s="29">
        <f t="shared" si="94"/>
        <v>32</v>
      </c>
      <c r="D147" s="30" t="s">
        <v>171</v>
      </c>
      <c r="E147" s="38">
        <v>1719</v>
      </c>
      <c r="F147" s="23" t="str">
        <f t="shared" si="83"/>
        <v>от 1500 до 2000 жителей</v>
      </c>
      <c r="G147" s="39">
        <f t="shared" si="84"/>
        <v>3</v>
      </c>
      <c r="H147" s="72" t="str">
        <f t="shared" si="96"/>
        <v>1</v>
      </c>
      <c r="I147" s="25" t="str">
        <f t="shared" si="85"/>
        <v>не соответствует</v>
      </c>
      <c r="J147" s="25" t="str">
        <f t="shared" si="98"/>
        <v>0,75</v>
      </c>
      <c r="K147" s="25">
        <v>0</v>
      </c>
      <c r="L147" s="25" t="str">
        <f t="shared" si="86"/>
        <v>укомплектован</v>
      </c>
      <c r="M147" s="25" t="str">
        <f t="shared" si="97"/>
        <v>1</v>
      </c>
      <c r="N147" s="41"/>
      <c r="O147" s="75">
        <f t="shared" si="87"/>
        <v>0.75</v>
      </c>
      <c r="P147" s="31">
        <f t="shared" si="88"/>
        <v>2341229</v>
      </c>
      <c r="Q147" s="31">
        <f t="shared" si="89"/>
        <v>1755921.75</v>
      </c>
      <c r="R147" s="31">
        <f t="shared" si="90"/>
        <v>1755922</v>
      </c>
      <c r="S147" s="32">
        <f t="shared" si="92"/>
        <v>146326.83333333334</v>
      </c>
      <c r="T147" s="32">
        <f t="shared" si="95"/>
        <v>146326.83333333334</v>
      </c>
      <c r="U147" s="32">
        <f t="shared" si="95"/>
        <v>146326.83333333334</v>
      </c>
      <c r="V147" s="32">
        <f t="shared" si="95"/>
        <v>146326.83333333334</v>
      </c>
      <c r="W147" s="32">
        <f t="shared" si="95"/>
        <v>146326.83333333334</v>
      </c>
      <c r="X147" s="32">
        <f t="shared" si="95"/>
        <v>146326.83333333334</v>
      </c>
      <c r="Y147" s="32">
        <f t="shared" si="95"/>
        <v>146326.83333333334</v>
      </c>
      <c r="Z147" s="32">
        <f t="shared" si="95"/>
        <v>146326.83333333334</v>
      </c>
      <c r="AA147" s="32">
        <f t="shared" si="95"/>
        <v>146326.83333333334</v>
      </c>
      <c r="AB147" s="32">
        <f t="shared" si="95"/>
        <v>146326.83333333334</v>
      </c>
      <c r="AC147" s="32">
        <f t="shared" si="95"/>
        <v>146326.83333333334</v>
      </c>
      <c r="AD147" s="32">
        <f t="shared" si="95"/>
        <v>146326.83333333334</v>
      </c>
      <c r="AE147" s="33">
        <f t="shared" si="100"/>
        <v>1755921.9999999998</v>
      </c>
      <c r="AF147" s="76"/>
    </row>
    <row r="148" spans="1:32" ht="27" customHeight="1" x14ac:dyDescent="0.25">
      <c r="A148" s="19"/>
      <c r="B148" s="19">
        <v>9</v>
      </c>
      <c r="C148" s="19"/>
      <c r="D148" s="21" t="s">
        <v>172</v>
      </c>
      <c r="E148" s="38"/>
      <c r="F148" s="23"/>
      <c r="G148" s="39"/>
      <c r="H148" s="72"/>
      <c r="I148" s="25"/>
      <c r="J148" s="25"/>
      <c r="K148" s="25"/>
      <c r="L148" s="25"/>
      <c r="M148" s="25"/>
      <c r="N148" s="41"/>
      <c r="O148" s="75"/>
      <c r="P148" s="26">
        <f t="shared" ref="P148:AE148" si="101">SUM(P149:P180)</f>
        <v>40536403.599999994</v>
      </c>
      <c r="Q148" s="26">
        <f t="shared" si="101"/>
        <v>30698429.025000006</v>
      </c>
      <c r="R148" s="26">
        <f t="shared" si="101"/>
        <v>27144918</v>
      </c>
      <c r="S148" s="27">
        <f t="shared" si="101"/>
        <v>2262076.4999999995</v>
      </c>
      <c r="T148" s="27">
        <f t="shared" si="101"/>
        <v>2262076.4999999995</v>
      </c>
      <c r="U148" s="27">
        <f t="shared" si="101"/>
        <v>2262076.4999999995</v>
      </c>
      <c r="V148" s="27">
        <f t="shared" si="101"/>
        <v>2262076.4999999995</v>
      </c>
      <c r="W148" s="27">
        <f t="shared" si="101"/>
        <v>2262076.4999999995</v>
      </c>
      <c r="X148" s="27">
        <f t="shared" si="101"/>
        <v>2262076.4999999995</v>
      </c>
      <c r="Y148" s="27">
        <f t="shared" si="101"/>
        <v>2262076.4999999995</v>
      </c>
      <c r="Z148" s="27">
        <f t="shared" si="101"/>
        <v>2262076.4999999995</v>
      </c>
      <c r="AA148" s="27">
        <f t="shared" si="101"/>
        <v>2262076.4999999995</v>
      </c>
      <c r="AB148" s="27">
        <f t="shared" si="101"/>
        <v>2262076.4999999995</v>
      </c>
      <c r="AC148" s="27">
        <f t="shared" si="101"/>
        <v>2262076.4999999995</v>
      </c>
      <c r="AD148" s="27">
        <f t="shared" si="101"/>
        <v>2262076.4999999995</v>
      </c>
      <c r="AE148" s="28">
        <f t="shared" si="101"/>
        <v>27144918</v>
      </c>
      <c r="AF148" s="77"/>
    </row>
    <row r="149" spans="1:32" ht="30" x14ac:dyDescent="0.25">
      <c r="A149" s="29">
        <f>A147+1</f>
        <v>129</v>
      </c>
      <c r="B149" s="29"/>
      <c r="C149" s="29">
        <v>1</v>
      </c>
      <c r="D149" s="30" t="s">
        <v>173</v>
      </c>
      <c r="E149" s="38">
        <v>98</v>
      </c>
      <c r="F149" s="23" t="str">
        <f t="shared" ref="F149:F180" si="102">IF(G149=0,"до 100 жителей",IF(G149=1,"от 100 до 900 жителей",IF(G149=2,"от 900 до 1500 жителей",IF(G149=3,"от 1500 до 2000 жителей",IF(G149=4,"более 2000 жителей")))))</f>
        <v>до 100 жителей</v>
      </c>
      <c r="G149" s="39">
        <f t="shared" ref="G149:G180" si="103">IF(E149&lt;100,0,(IF(E149&lt;900,1,(IF(E149&lt;1500,2,IF(E149&lt;2000,3,4))))))</f>
        <v>0</v>
      </c>
      <c r="H149" s="72">
        <f t="shared" si="96"/>
        <v>0.9</v>
      </c>
      <c r="I149" s="25" t="str">
        <f t="shared" ref="I149:I180" si="104">IF(K149=0,"не соответствует",IF(K149=1,"соответствует",))</f>
        <v>соответствует</v>
      </c>
      <c r="J149" s="25" t="str">
        <f t="shared" si="98"/>
        <v>1</v>
      </c>
      <c r="K149" s="25">
        <v>1</v>
      </c>
      <c r="L149" s="25" t="str">
        <f t="shared" ref="L149:L180" si="105">IF(N149=0,"укомплектован",IF(N149=1,"не укомплектован",))</f>
        <v>укомплектован</v>
      </c>
      <c r="M149" s="25" t="str">
        <f t="shared" si="97"/>
        <v>1</v>
      </c>
      <c r="N149" s="41"/>
      <c r="O149" s="75">
        <f t="shared" ref="O149:O180" si="106">H149*J149*M149</f>
        <v>0.9</v>
      </c>
      <c r="P149" s="31">
        <f t="shared" ref="P149:P180" si="107">IF(G149=0,$E$3*H149,IF(G149=4,$E$5*H149,IF(G149=1,$E$3,IF(G149=2,$E$4,IF(G149=3,$E$5)))))</f>
        <v>1184505.3</v>
      </c>
      <c r="Q149" s="31">
        <f t="shared" ref="Q149:Q180" si="108">IF(K149=0,P149*$I$7,P149)</f>
        <v>1184505.3</v>
      </c>
      <c r="R149" s="31">
        <f t="shared" ref="R149:R180" si="109">ROUND(IF(N149=1,Q149*$R$7,Q149),0)</f>
        <v>1184505</v>
      </c>
      <c r="S149" s="32">
        <f>R149/12</f>
        <v>98708.75</v>
      </c>
      <c r="T149" s="32">
        <f>S149</f>
        <v>98708.75</v>
      </c>
      <c r="U149" s="32">
        <f t="shared" ref="U149:AD149" si="110">T149</f>
        <v>98708.75</v>
      </c>
      <c r="V149" s="32">
        <f t="shared" si="110"/>
        <v>98708.75</v>
      </c>
      <c r="W149" s="32">
        <f t="shared" si="110"/>
        <v>98708.75</v>
      </c>
      <c r="X149" s="32">
        <f t="shared" si="110"/>
        <v>98708.75</v>
      </c>
      <c r="Y149" s="32">
        <f t="shared" si="110"/>
        <v>98708.75</v>
      </c>
      <c r="Z149" s="32">
        <f t="shared" si="110"/>
        <v>98708.75</v>
      </c>
      <c r="AA149" s="32">
        <f t="shared" si="110"/>
        <v>98708.75</v>
      </c>
      <c r="AB149" s="32">
        <f t="shared" si="110"/>
        <v>98708.75</v>
      </c>
      <c r="AC149" s="32">
        <f t="shared" si="110"/>
        <v>98708.75</v>
      </c>
      <c r="AD149" s="32">
        <f t="shared" si="110"/>
        <v>98708.75</v>
      </c>
      <c r="AE149" s="33">
        <f t="shared" si="100"/>
        <v>1184505</v>
      </c>
      <c r="AF149" s="76"/>
    </row>
    <row r="150" spans="1:32" ht="30" x14ac:dyDescent="0.25">
      <c r="A150" s="29">
        <f t="shared" si="99"/>
        <v>130</v>
      </c>
      <c r="B150" s="29"/>
      <c r="C150" s="29">
        <f>C149+1</f>
        <v>2</v>
      </c>
      <c r="D150" s="30" t="s">
        <v>174</v>
      </c>
      <c r="E150" s="38">
        <v>320</v>
      </c>
      <c r="F150" s="23" t="str">
        <f t="shared" si="102"/>
        <v>от 100 до 900 жителей</v>
      </c>
      <c r="G150" s="39">
        <f t="shared" si="103"/>
        <v>1</v>
      </c>
      <c r="H150" s="72" t="str">
        <f t="shared" si="96"/>
        <v>1</v>
      </c>
      <c r="I150" s="25" t="str">
        <f t="shared" si="104"/>
        <v>не соответствует</v>
      </c>
      <c r="J150" s="25" t="str">
        <f t="shared" si="98"/>
        <v>0,75</v>
      </c>
      <c r="K150" s="25">
        <v>0</v>
      </c>
      <c r="L150" s="25" t="str">
        <f t="shared" si="105"/>
        <v>укомплектован</v>
      </c>
      <c r="M150" s="25" t="str">
        <f t="shared" si="97"/>
        <v>1</v>
      </c>
      <c r="N150" s="41"/>
      <c r="O150" s="75">
        <f t="shared" si="106"/>
        <v>0.75</v>
      </c>
      <c r="P150" s="31">
        <f t="shared" si="107"/>
        <v>1316117</v>
      </c>
      <c r="Q150" s="31">
        <f t="shared" si="108"/>
        <v>987087.75</v>
      </c>
      <c r="R150" s="31">
        <f t="shared" si="109"/>
        <v>987088</v>
      </c>
      <c r="S150" s="32">
        <f t="shared" ref="S150:S180" si="111">R150/12</f>
        <v>82257.333333333328</v>
      </c>
      <c r="T150" s="32">
        <f t="shared" ref="T150:AD165" si="112">S150</f>
        <v>82257.333333333328</v>
      </c>
      <c r="U150" s="32">
        <f t="shared" si="112"/>
        <v>82257.333333333328</v>
      </c>
      <c r="V150" s="32">
        <f t="shared" si="112"/>
        <v>82257.333333333328</v>
      </c>
      <c r="W150" s="32">
        <f t="shared" si="112"/>
        <v>82257.333333333328</v>
      </c>
      <c r="X150" s="32">
        <f t="shared" si="112"/>
        <v>82257.333333333328</v>
      </c>
      <c r="Y150" s="32">
        <f t="shared" si="112"/>
        <v>82257.333333333328</v>
      </c>
      <c r="Z150" s="32">
        <f t="shared" si="112"/>
        <v>82257.333333333328</v>
      </c>
      <c r="AA150" s="32">
        <f t="shared" si="112"/>
        <v>82257.333333333328</v>
      </c>
      <c r="AB150" s="32">
        <f t="shared" si="112"/>
        <v>82257.333333333328</v>
      </c>
      <c r="AC150" s="32">
        <f t="shared" si="112"/>
        <v>82257.333333333328</v>
      </c>
      <c r="AD150" s="32">
        <f t="shared" si="112"/>
        <v>82257.333333333328</v>
      </c>
      <c r="AE150" s="33">
        <f t="shared" si="100"/>
        <v>987088.00000000012</v>
      </c>
      <c r="AF150" s="76"/>
    </row>
    <row r="151" spans="1:32" ht="30" x14ac:dyDescent="0.25">
      <c r="A151" s="29">
        <f t="shared" si="99"/>
        <v>131</v>
      </c>
      <c r="B151" s="29"/>
      <c r="C151" s="29">
        <f t="shared" ref="C151:C173" si="113">C150+1</f>
        <v>3</v>
      </c>
      <c r="D151" s="30" t="s">
        <v>175</v>
      </c>
      <c r="E151" s="38">
        <v>244</v>
      </c>
      <c r="F151" s="23" t="str">
        <f t="shared" si="102"/>
        <v>от 100 до 900 жителей</v>
      </c>
      <c r="G151" s="39">
        <f t="shared" si="103"/>
        <v>1</v>
      </c>
      <c r="H151" s="72" t="str">
        <f t="shared" si="96"/>
        <v>1</v>
      </c>
      <c r="I151" s="25" t="str">
        <f t="shared" si="104"/>
        <v>не соответствует</v>
      </c>
      <c r="J151" s="25" t="str">
        <f t="shared" si="98"/>
        <v>0,75</v>
      </c>
      <c r="K151" s="25">
        <v>0</v>
      </c>
      <c r="L151" s="25" t="str">
        <f t="shared" si="105"/>
        <v>укомплектован</v>
      </c>
      <c r="M151" s="25" t="str">
        <f t="shared" si="97"/>
        <v>1</v>
      </c>
      <c r="N151" s="41"/>
      <c r="O151" s="75">
        <f t="shared" si="106"/>
        <v>0.75</v>
      </c>
      <c r="P151" s="31">
        <f t="shared" si="107"/>
        <v>1316117</v>
      </c>
      <c r="Q151" s="31">
        <f t="shared" si="108"/>
        <v>987087.75</v>
      </c>
      <c r="R151" s="31">
        <f t="shared" si="109"/>
        <v>987088</v>
      </c>
      <c r="S151" s="32">
        <f t="shared" si="111"/>
        <v>82257.333333333328</v>
      </c>
      <c r="T151" s="32">
        <f t="shared" si="112"/>
        <v>82257.333333333328</v>
      </c>
      <c r="U151" s="32">
        <f t="shared" si="112"/>
        <v>82257.333333333328</v>
      </c>
      <c r="V151" s="32">
        <f t="shared" si="112"/>
        <v>82257.333333333328</v>
      </c>
      <c r="W151" s="32">
        <f t="shared" si="112"/>
        <v>82257.333333333328</v>
      </c>
      <c r="X151" s="32">
        <f t="shared" si="112"/>
        <v>82257.333333333328</v>
      </c>
      <c r="Y151" s="32">
        <f t="shared" si="112"/>
        <v>82257.333333333328</v>
      </c>
      <c r="Z151" s="32">
        <f t="shared" si="112"/>
        <v>82257.333333333328</v>
      </c>
      <c r="AA151" s="32">
        <f t="shared" si="112"/>
        <v>82257.333333333328</v>
      </c>
      <c r="AB151" s="32">
        <f t="shared" si="112"/>
        <v>82257.333333333328</v>
      </c>
      <c r="AC151" s="32">
        <f t="shared" si="112"/>
        <v>82257.333333333328</v>
      </c>
      <c r="AD151" s="32">
        <f t="shared" si="112"/>
        <v>82257.333333333328</v>
      </c>
      <c r="AE151" s="33">
        <f t="shared" si="100"/>
        <v>987088.00000000012</v>
      </c>
      <c r="AF151" s="76"/>
    </row>
    <row r="152" spans="1:32" ht="30" x14ac:dyDescent="0.25">
      <c r="A152" s="29">
        <f t="shared" si="99"/>
        <v>132</v>
      </c>
      <c r="B152" s="29"/>
      <c r="C152" s="29">
        <f t="shared" si="113"/>
        <v>4</v>
      </c>
      <c r="D152" s="30" t="s">
        <v>176</v>
      </c>
      <c r="E152" s="38">
        <v>115</v>
      </c>
      <c r="F152" s="23" t="str">
        <f t="shared" si="102"/>
        <v>от 100 до 900 жителей</v>
      </c>
      <c r="G152" s="39">
        <f t="shared" si="103"/>
        <v>1</v>
      </c>
      <c r="H152" s="72" t="str">
        <f t="shared" si="96"/>
        <v>1</v>
      </c>
      <c r="I152" s="25" t="str">
        <f t="shared" si="104"/>
        <v>не соответствует</v>
      </c>
      <c r="J152" s="25" t="str">
        <f t="shared" si="98"/>
        <v>0,75</v>
      </c>
      <c r="K152" s="25">
        <v>0</v>
      </c>
      <c r="L152" s="25" t="str">
        <f t="shared" si="105"/>
        <v>укомплектован</v>
      </c>
      <c r="M152" s="25" t="str">
        <f t="shared" si="97"/>
        <v>1</v>
      </c>
      <c r="N152" s="41"/>
      <c r="O152" s="75">
        <f t="shared" si="106"/>
        <v>0.75</v>
      </c>
      <c r="P152" s="31">
        <f t="shared" si="107"/>
        <v>1316117</v>
      </c>
      <c r="Q152" s="31">
        <f t="shared" si="108"/>
        <v>987087.75</v>
      </c>
      <c r="R152" s="31">
        <f t="shared" si="109"/>
        <v>987088</v>
      </c>
      <c r="S152" s="32">
        <f t="shared" si="111"/>
        <v>82257.333333333328</v>
      </c>
      <c r="T152" s="32">
        <f t="shared" si="112"/>
        <v>82257.333333333328</v>
      </c>
      <c r="U152" s="32">
        <f t="shared" si="112"/>
        <v>82257.333333333328</v>
      </c>
      <c r="V152" s="32">
        <f t="shared" si="112"/>
        <v>82257.333333333328</v>
      </c>
      <c r="W152" s="32">
        <f t="shared" si="112"/>
        <v>82257.333333333328</v>
      </c>
      <c r="X152" s="32">
        <f t="shared" si="112"/>
        <v>82257.333333333328</v>
      </c>
      <c r="Y152" s="32">
        <f t="shared" si="112"/>
        <v>82257.333333333328</v>
      </c>
      <c r="Z152" s="32">
        <f t="shared" si="112"/>
        <v>82257.333333333328</v>
      </c>
      <c r="AA152" s="32">
        <f t="shared" si="112"/>
        <v>82257.333333333328</v>
      </c>
      <c r="AB152" s="32">
        <f t="shared" si="112"/>
        <v>82257.333333333328</v>
      </c>
      <c r="AC152" s="32">
        <f t="shared" si="112"/>
        <v>82257.333333333328</v>
      </c>
      <c r="AD152" s="32">
        <f t="shared" si="112"/>
        <v>82257.333333333328</v>
      </c>
      <c r="AE152" s="33">
        <f t="shared" si="100"/>
        <v>987088.00000000012</v>
      </c>
      <c r="AF152" s="76"/>
    </row>
    <row r="153" spans="1:32" ht="30" x14ac:dyDescent="0.25">
      <c r="A153" s="29">
        <f t="shared" si="99"/>
        <v>133</v>
      </c>
      <c r="B153" s="29"/>
      <c r="C153" s="29">
        <f t="shared" si="113"/>
        <v>5</v>
      </c>
      <c r="D153" s="30" t="s">
        <v>177</v>
      </c>
      <c r="E153" s="38">
        <v>54</v>
      </c>
      <c r="F153" s="23" t="str">
        <f t="shared" si="102"/>
        <v>до 100 жителей</v>
      </c>
      <c r="G153" s="39">
        <f t="shared" si="103"/>
        <v>0</v>
      </c>
      <c r="H153" s="72">
        <f t="shared" si="96"/>
        <v>0.9</v>
      </c>
      <c r="I153" s="25" t="str">
        <f t="shared" si="104"/>
        <v>не соответствует</v>
      </c>
      <c r="J153" s="25" t="str">
        <f t="shared" si="98"/>
        <v>0,75</v>
      </c>
      <c r="K153" s="25">
        <v>0</v>
      </c>
      <c r="L153" s="25" t="str">
        <f t="shared" si="105"/>
        <v>укомплектован</v>
      </c>
      <c r="M153" s="25" t="str">
        <f t="shared" si="97"/>
        <v>1</v>
      </c>
      <c r="N153" s="41">
        <v>0</v>
      </c>
      <c r="O153" s="75">
        <f t="shared" si="106"/>
        <v>0.67500000000000004</v>
      </c>
      <c r="P153" s="31">
        <f t="shared" si="107"/>
        <v>1184505.3</v>
      </c>
      <c r="Q153" s="31">
        <f t="shared" si="108"/>
        <v>888378.97500000009</v>
      </c>
      <c r="R153" s="31">
        <f t="shared" si="109"/>
        <v>888379</v>
      </c>
      <c r="S153" s="32">
        <f t="shared" si="111"/>
        <v>74031.583333333328</v>
      </c>
      <c r="T153" s="32">
        <f t="shared" si="112"/>
        <v>74031.583333333328</v>
      </c>
      <c r="U153" s="32">
        <f t="shared" si="112"/>
        <v>74031.583333333328</v>
      </c>
      <c r="V153" s="32">
        <f t="shared" si="112"/>
        <v>74031.583333333328</v>
      </c>
      <c r="W153" s="32">
        <f t="shared" si="112"/>
        <v>74031.583333333328</v>
      </c>
      <c r="X153" s="32">
        <f t="shared" si="112"/>
        <v>74031.583333333328</v>
      </c>
      <c r="Y153" s="32">
        <f t="shared" si="112"/>
        <v>74031.583333333328</v>
      </c>
      <c r="Z153" s="32">
        <f t="shared" si="112"/>
        <v>74031.583333333328</v>
      </c>
      <c r="AA153" s="32">
        <f t="shared" si="112"/>
        <v>74031.583333333328</v>
      </c>
      <c r="AB153" s="32">
        <f t="shared" si="112"/>
        <v>74031.583333333328</v>
      </c>
      <c r="AC153" s="32">
        <f t="shared" si="112"/>
        <v>74031.583333333328</v>
      </c>
      <c r="AD153" s="32">
        <f t="shared" si="112"/>
        <v>74031.583333333328</v>
      </c>
      <c r="AE153" s="33">
        <f t="shared" si="100"/>
        <v>888379.00000000012</v>
      </c>
      <c r="AF153" s="76"/>
    </row>
    <row r="154" spans="1:32" ht="30" x14ac:dyDescent="0.25">
      <c r="A154" s="29">
        <f t="shared" si="99"/>
        <v>134</v>
      </c>
      <c r="B154" s="29"/>
      <c r="C154" s="29">
        <f t="shared" si="113"/>
        <v>6</v>
      </c>
      <c r="D154" s="30" t="s">
        <v>178</v>
      </c>
      <c r="E154" s="38">
        <v>114</v>
      </c>
      <c r="F154" s="23" t="str">
        <f t="shared" si="102"/>
        <v>от 100 до 900 жителей</v>
      </c>
      <c r="G154" s="39">
        <f t="shared" si="103"/>
        <v>1</v>
      </c>
      <c r="H154" s="72" t="str">
        <f t="shared" si="96"/>
        <v>1</v>
      </c>
      <c r="I154" s="25" t="str">
        <f t="shared" si="104"/>
        <v>не соответствует</v>
      </c>
      <c r="J154" s="25" t="str">
        <f t="shared" si="98"/>
        <v>0,75</v>
      </c>
      <c r="K154" s="25">
        <v>0</v>
      </c>
      <c r="L154" s="25" t="str">
        <f t="shared" si="105"/>
        <v>не укомплектован</v>
      </c>
      <c r="M154" s="25" t="str">
        <f t="shared" si="97"/>
        <v>0,25</v>
      </c>
      <c r="N154" s="42">
        <v>1</v>
      </c>
      <c r="O154" s="75">
        <f t="shared" si="106"/>
        <v>0.1875</v>
      </c>
      <c r="P154" s="31">
        <f t="shared" si="107"/>
        <v>1316117</v>
      </c>
      <c r="Q154" s="31">
        <f t="shared" si="108"/>
        <v>987087.75</v>
      </c>
      <c r="R154" s="31">
        <f t="shared" si="109"/>
        <v>246772</v>
      </c>
      <c r="S154" s="32">
        <f t="shared" si="111"/>
        <v>20564.333333333332</v>
      </c>
      <c r="T154" s="32">
        <f t="shared" si="112"/>
        <v>20564.333333333332</v>
      </c>
      <c r="U154" s="32">
        <f t="shared" si="112"/>
        <v>20564.333333333332</v>
      </c>
      <c r="V154" s="32">
        <f t="shared" si="112"/>
        <v>20564.333333333332</v>
      </c>
      <c r="W154" s="32">
        <f t="shared" si="112"/>
        <v>20564.333333333332</v>
      </c>
      <c r="X154" s="32">
        <f t="shared" si="112"/>
        <v>20564.333333333332</v>
      </c>
      <c r="Y154" s="32">
        <f t="shared" si="112"/>
        <v>20564.333333333332</v>
      </c>
      <c r="Z154" s="32">
        <f t="shared" si="112"/>
        <v>20564.333333333332</v>
      </c>
      <c r="AA154" s="32">
        <f t="shared" si="112"/>
        <v>20564.333333333332</v>
      </c>
      <c r="AB154" s="32">
        <f t="shared" si="112"/>
        <v>20564.333333333332</v>
      </c>
      <c r="AC154" s="32">
        <f t="shared" si="112"/>
        <v>20564.333333333332</v>
      </c>
      <c r="AD154" s="32">
        <f t="shared" si="112"/>
        <v>20564.333333333332</v>
      </c>
      <c r="AE154" s="33">
        <f t="shared" si="100"/>
        <v>246772.00000000003</v>
      </c>
      <c r="AF154" s="76"/>
    </row>
    <row r="155" spans="1:32" ht="30" x14ac:dyDescent="0.25">
      <c r="A155" s="29">
        <f t="shared" si="99"/>
        <v>135</v>
      </c>
      <c r="B155" s="29"/>
      <c r="C155" s="29">
        <f t="shared" si="113"/>
        <v>7</v>
      </c>
      <c r="D155" s="30" t="s">
        <v>179</v>
      </c>
      <c r="E155" s="38">
        <v>198</v>
      </c>
      <c r="F155" s="23" t="str">
        <f t="shared" si="102"/>
        <v>от 100 до 900 жителей</v>
      </c>
      <c r="G155" s="39">
        <f t="shared" si="103"/>
        <v>1</v>
      </c>
      <c r="H155" s="72" t="str">
        <f t="shared" si="96"/>
        <v>1</v>
      </c>
      <c r="I155" s="25" t="str">
        <f t="shared" si="104"/>
        <v>не соответствует</v>
      </c>
      <c r="J155" s="25" t="str">
        <f t="shared" si="98"/>
        <v>0,75</v>
      </c>
      <c r="K155" s="25">
        <v>0</v>
      </c>
      <c r="L155" s="25" t="str">
        <f t="shared" si="105"/>
        <v>укомплектован</v>
      </c>
      <c r="M155" s="25" t="str">
        <f t="shared" si="97"/>
        <v>1</v>
      </c>
      <c r="N155" s="41"/>
      <c r="O155" s="75">
        <f t="shared" si="106"/>
        <v>0.75</v>
      </c>
      <c r="P155" s="31">
        <f t="shared" si="107"/>
        <v>1316117</v>
      </c>
      <c r="Q155" s="31">
        <f t="shared" si="108"/>
        <v>987087.75</v>
      </c>
      <c r="R155" s="31">
        <f t="shared" si="109"/>
        <v>987088</v>
      </c>
      <c r="S155" s="32">
        <f t="shared" si="111"/>
        <v>82257.333333333328</v>
      </c>
      <c r="T155" s="32">
        <f t="shared" si="112"/>
        <v>82257.333333333328</v>
      </c>
      <c r="U155" s="32">
        <f t="shared" si="112"/>
        <v>82257.333333333328</v>
      </c>
      <c r="V155" s="32">
        <f t="shared" si="112"/>
        <v>82257.333333333328</v>
      </c>
      <c r="W155" s="32">
        <f t="shared" si="112"/>
        <v>82257.333333333328</v>
      </c>
      <c r="X155" s="32">
        <f t="shared" si="112"/>
        <v>82257.333333333328</v>
      </c>
      <c r="Y155" s="32">
        <f t="shared" si="112"/>
        <v>82257.333333333328</v>
      </c>
      <c r="Z155" s="32">
        <f t="shared" si="112"/>
        <v>82257.333333333328</v>
      </c>
      <c r="AA155" s="32">
        <f t="shared" si="112"/>
        <v>82257.333333333328</v>
      </c>
      <c r="AB155" s="32">
        <f t="shared" si="112"/>
        <v>82257.333333333328</v>
      </c>
      <c r="AC155" s="32">
        <f t="shared" si="112"/>
        <v>82257.333333333328</v>
      </c>
      <c r="AD155" s="32">
        <f t="shared" si="112"/>
        <v>82257.333333333328</v>
      </c>
      <c r="AE155" s="33">
        <f t="shared" si="100"/>
        <v>987088.00000000012</v>
      </c>
      <c r="AF155" s="76"/>
    </row>
    <row r="156" spans="1:32" ht="30" x14ac:dyDescent="0.25">
      <c r="A156" s="29">
        <f t="shared" si="99"/>
        <v>136</v>
      </c>
      <c r="B156" s="29"/>
      <c r="C156" s="29">
        <f t="shared" si="113"/>
        <v>8</v>
      </c>
      <c r="D156" s="30" t="s">
        <v>180</v>
      </c>
      <c r="E156" s="38">
        <v>164</v>
      </c>
      <c r="F156" s="23" t="str">
        <f t="shared" si="102"/>
        <v>от 100 до 900 жителей</v>
      </c>
      <c r="G156" s="39">
        <f t="shared" si="103"/>
        <v>1</v>
      </c>
      <c r="H156" s="72" t="str">
        <f t="shared" si="96"/>
        <v>1</v>
      </c>
      <c r="I156" s="25" t="str">
        <f t="shared" si="104"/>
        <v>не соответствует</v>
      </c>
      <c r="J156" s="25" t="str">
        <f t="shared" si="98"/>
        <v>0,75</v>
      </c>
      <c r="K156" s="25">
        <v>0</v>
      </c>
      <c r="L156" s="25" t="str">
        <f t="shared" si="105"/>
        <v>укомплектован</v>
      </c>
      <c r="M156" s="25" t="str">
        <f t="shared" si="97"/>
        <v>1</v>
      </c>
      <c r="N156" s="41">
        <v>0</v>
      </c>
      <c r="O156" s="75">
        <f t="shared" si="106"/>
        <v>0.75</v>
      </c>
      <c r="P156" s="31">
        <f t="shared" si="107"/>
        <v>1316117</v>
      </c>
      <c r="Q156" s="31">
        <f t="shared" si="108"/>
        <v>987087.75</v>
      </c>
      <c r="R156" s="31">
        <f t="shared" si="109"/>
        <v>987088</v>
      </c>
      <c r="S156" s="32">
        <f t="shared" si="111"/>
        <v>82257.333333333328</v>
      </c>
      <c r="T156" s="32">
        <f t="shared" si="112"/>
        <v>82257.333333333328</v>
      </c>
      <c r="U156" s="32">
        <f t="shared" si="112"/>
        <v>82257.333333333328</v>
      </c>
      <c r="V156" s="32">
        <f t="shared" si="112"/>
        <v>82257.333333333328</v>
      </c>
      <c r="W156" s="32">
        <f t="shared" si="112"/>
        <v>82257.333333333328</v>
      </c>
      <c r="X156" s="32">
        <f t="shared" si="112"/>
        <v>82257.333333333328</v>
      </c>
      <c r="Y156" s="32">
        <f t="shared" si="112"/>
        <v>82257.333333333328</v>
      </c>
      <c r="Z156" s="32">
        <f t="shared" si="112"/>
        <v>82257.333333333328</v>
      </c>
      <c r="AA156" s="32">
        <f t="shared" si="112"/>
        <v>82257.333333333328</v>
      </c>
      <c r="AB156" s="32">
        <f t="shared" si="112"/>
        <v>82257.333333333328</v>
      </c>
      <c r="AC156" s="32">
        <f t="shared" si="112"/>
        <v>82257.333333333328</v>
      </c>
      <c r="AD156" s="32">
        <f t="shared" si="112"/>
        <v>82257.333333333328</v>
      </c>
      <c r="AE156" s="33">
        <f t="shared" si="100"/>
        <v>987088.00000000012</v>
      </c>
      <c r="AF156" s="76"/>
    </row>
    <row r="157" spans="1:32" ht="30" x14ac:dyDescent="0.25">
      <c r="A157" s="29">
        <f t="shared" si="99"/>
        <v>137</v>
      </c>
      <c r="B157" s="29"/>
      <c r="C157" s="29">
        <f t="shared" si="113"/>
        <v>9</v>
      </c>
      <c r="D157" s="30" t="s">
        <v>181</v>
      </c>
      <c r="E157" s="38">
        <v>72</v>
      </c>
      <c r="F157" s="23" t="str">
        <f t="shared" si="102"/>
        <v>до 100 жителей</v>
      </c>
      <c r="G157" s="39">
        <f t="shared" si="103"/>
        <v>0</v>
      </c>
      <c r="H157" s="72">
        <f t="shared" si="96"/>
        <v>0.9</v>
      </c>
      <c r="I157" s="25" t="str">
        <f t="shared" si="104"/>
        <v>не соответствует</v>
      </c>
      <c r="J157" s="25" t="str">
        <f t="shared" si="98"/>
        <v>0,75</v>
      </c>
      <c r="K157" s="25">
        <v>0</v>
      </c>
      <c r="L157" s="25" t="str">
        <f t="shared" si="105"/>
        <v>укомплектован</v>
      </c>
      <c r="M157" s="25" t="str">
        <f t="shared" si="97"/>
        <v>1</v>
      </c>
      <c r="N157" s="41"/>
      <c r="O157" s="75">
        <f t="shared" si="106"/>
        <v>0.67500000000000004</v>
      </c>
      <c r="P157" s="31">
        <f t="shared" si="107"/>
        <v>1184505.3</v>
      </c>
      <c r="Q157" s="31">
        <f t="shared" si="108"/>
        <v>888378.97500000009</v>
      </c>
      <c r="R157" s="31">
        <f t="shared" si="109"/>
        <v>888379</v>
      </c>
      <c r="S157" s="32">
        <f t="shared" si="111"/>
        <v>74031.583333333328</v>
      </c>
      <c r="T157" s="32">
        <f t="shared" si="112"/>
        <v>74031.583333333328</v>
      </c>
      <c r="U157" s="32">
        <f t="shared" si="112"/>
        <v>74031.583333333328</v>
      </c>
      <c r="V157" s="32">
        <f t="shared" si="112"/>
        <v>74031.583333333328</v>
      </c>
      <c r="W157" s="32">
        <f t="shared" si="112"/>
        <v>74031.583333333328</v>
      </c>
      <c r="X157" s="32">
        <f t="shared" si="112"/>
        <v>74031.583333333328</v>
      </c>
      <c r="Y157" s="32">
        <f t="shared" si="112"/>
        <v>74031.583333333328</v>
      </c>
      <c r="Z157" s="32">
        <f t="shared" si="112"/>
        <v>74031.583333333328</v>
      </c>
      <c r="AA157" s="32">
        <f t="shared" si="112"/>
        <v>74031.583333333328</v>
      </c>
      <c r="AB157" s="32">
        <f t="shared" si="112"/>
        <v>74031.583333333328</v>
      </c>
      <c r="AC157" s="32">
        <f t="shared" si="112"/>
        <v>74031.583333333328</v>
      </c>
      <c r="AD157" s="32">
        <f t="shared" si="112"/>
        <v>74031.583333333328</v>
      </c>
      <c r="AE157" s="33">
        <f t="shared" si="100"/>
        <v>888379.00000000012</v>
      </c>
      <c r="AF157" s="76"/>
    </row>
    <row r="158" spans="1:32" ht="30" x14ac:dyDescent="0.25">
      <c r="A158" s="29">
        <f t="shared" si="99"/>
        <v>138</v>
      </c>
      <c r="B158" s="29"/>
      <c r="C158" s="29">
        <f t="shared" si="113"/>
        <v>10</v>
      </c>
      <c r="D158" s="30" t="s">
        <v>182</v>
      </c>
      <c r="E158" s="38">
        <v>76</v>
      </c>
      <c r="F158" s="23" t="str">
        <f t="shared" si="102"/>
        <v>до 100 жителей</v>
      </c>
      <c r="G158" s="39">
        <f t="shared" si="103"/>
        <v>0</v>
      </c>
      <c r="H158" s="72">
        <f t="shared" si="96"/>
        <v>0.9</v>
      </c>
      <c r="I158" s="25" t="str">
        <f t="shared" si="104"/>
        <v>не соответствует</v>
      </c>
      <c r="J158" s="25" t="str">
        <f t="shared" si="98"/>
        <v>0,75</v>
      </c>
      <c r="K158" s="25">
        <v>0</v>
      </c>
      <c r="L158" s="25" t="str">
        <f t="shared" si="105"/>
        <v>укомплектован</v>
      </c>
      <c r="M158" s="25" t="str">
        <f t="shared" si="97"/>
        <v>1</v>
      </c>
      <c r="N158" s="41"/>
      <c r="O158" s="75">
        <f t="shared" si="106"/>
        <v>0.67500000000000004</v>
      </c>
      <c r="P158" s="31">
        <f t="shared" si="107"/>
        <v>1184505.3</v>
      </c>
      <c r="Q158" s="31">
        <f t="shared" si="108"/>
        <v>888378.97500000009</v>
      </c>
      <c r="R158" s="31">
        <f t="shared" si="109"/>
        <v>888379</v>
      </c>
      <c r="S158" s="32">
        <f t="shared" si="111"/>
        <v>74031.583333333328</v>
      </c>
      <c r="T158" s="32">
        <f t="shared" si="112"/>
        <v>74031.583333333328</v>
      </c>
      <c r="U158" s="32">
        <f t="shared" si="112"/>
        <v>74031.583333333328</v>
      </c>
      <c r="V158" s="32">
        <f t="shared" si="112"/>
        <v>74031.583333333328</v>
      </c>
      <c r="W158" s="32">
        <f t="shared" si="112"/>
        <v>74031.583333333328</v>
      </c>
      <c r="X158" s="32">
        <f t="shared" si="112"/>
        <v>74031.583333333328</v>
      </c>
      <c r="Y158" s="32">
        <f t="shared" si="112"/>
        <v>74031.583333333328</v>
      </c>
      <c r="Z158" s="32">
        <f t="shared" si="112"/>
        <v>74031.583333333328</v>
      </c>
      <c r="AA158" s="32">
        <f t="shared" si="112"/>
        <v>74031.583333333328</v>
      </c>
      <c r="AB158" s="32">
        <f t="shared" si="112"/>
        <v>74031.583333333328</v>
      </c>
      <c r="AC158" s="32">
        <f t="shared" si="112"/>
        <v>74031.583333333328</v>
      </c>
      <c r="AD158" s="32">
        <f t="shared" si="112"/>
        <v>74031.583333333328</v>
      </c>
      <c r="AE158" s="33">
        <f t="shared" si="100"/>
        <v>888379.00000000012</v>
      </c>
      <c r="AF158" s="76"/>
    </row>
    <row r="159" spans="1:32" ht="30" x14ac:dyDescent="0.25">
      <c r="A159" s="29">
        <f t="shared" si="99"/>
        <v>139</v>
      </c>
      <c r="B159" s="29"/>
      <c r="C159" s="29">
        <f t="shared" si="113"/>
        <v>11</v>
      </c>
      <c r="D159" s="30" t="s">
        <v>183</v>
      </c>
      <c r="E159" s="38">
        <v>211</v>
      </c>
      <c r="F159" s="23" t="str">
        <f t="shared" si="102"/>
        <v>от 100 до 900 жителей</v>
      </c>
      <c r="G159" s="39">
        <f t="shared" si="103"/>
        <v>1</v>
      </c>
      <c r="H159" s="72" t="str">
        <f t="shared" si="96"/>
        <v>1</v>
      </c>
      <c r="I159" s="25" t="str">
        <f t="shared" si="104"/>
        <v>не соответствует</v>
      </c>
      <c r="J159" s="25" t="str">
        <f t="shared" si="98"/>
        <v>0,75</v>
      </c>
      <c r="K159" s="25">
        <v>0</v>
      </c>
      <c r="L159" s="25" t="str">
        <f t="shared" si="105"/>
        <v>укомплектован</v>
      </c>
      <c r="M159" s="25" t="str">
        <f t="shared" si="97"/>
        <v>1</v>
      </c>
      <c r="N159" s="41"/>
      <c r="O159" s="75">
        <f t="shared" si="106"/>
        <v>0.75</v>
      </c>
      <c r="P159" s="31">
        <f t="shared" si="107"/>
        <v>1316117</v>
      </c>
      <c r="Q159" s="31">
        <f t="shared" si="108"/>
        <v>987087.75</v>
      </c>
      <c r="R159" s="31">
        <f t="shared" si="109"/>
        <v>987088</v>
      </c>
      <c r="S159" s="32">
        <f t="shared" si="111"/>
        <v>82257.333333333328</v>
      </c>
      <c r="T159" s="32">
        <f t="shared" si="112"/>
        <v>82257.333333333328</v>
      </c>
      <c r="U159" s="32">
        <f t="shared" si="112"/>
        <v>82257.333333333328</v>
      </c>
      <c r="V159" s="32">
        <f t="shared" si="112"/>
        <v>82257.333333333328</v>
      </c>
      <c r="W159" s="32">
        <f t="shared" si="112"/>
        <v>82257.333333333328</v>
      </c>
      <c r="X159" s="32">
        <f t="shared" si="112"/>
        <v>82257.333333333328</v>
      </c>
      <c r="Y159" s="32">
        <f t="shared" si="112"/>
        <v>82257.333333333328</v>
      </c>
      <c r="Z159" s="32">
        <f t="shared" si="112"/>
        <v>82257.333333333328</v>
      </c>
      <c r="AA159" s="32">
        <f t="shared" si="112"/>
        <v>82257.333333333328</v>
      </c>
      <c r="AB159" s="32">
        <f t="shared" si="112"/>
        <v>82257.333333333328</v>
      </c>
      <c r="AC159" s="32">
        <f t="shared" si="112"/>
        <v>82257.333333333328</v>
      </c>
      <c r="AD159" s="32">
        <f t="shared" si="112"/>
        <v>82257.333333333328</v>
      </c>
      <c r="AE159" s="33">
        <f t="shared" si="100"/>
        <v>987088.00000000012</v>
      </c>
      <c r="AF159" s="76"/>
    </row>
    <row r="160" spans="1:32" ht="30" x14ac:dyDescent="0.25">
      <c r="A160" s="29">
        <f t="shared" si="99"/>
        <v>140</v>
      </c>
      <c r="B160" s="29"/>
      <c r="C160" s="29">
        <f t="shared" si="113"/>
        <v>12</v>
      </c>
      <c r="D160" s="30" t="s">
        <v>184</v>
      </c>
      <c r="E160" s="38">
        <v>182</v>
      </c>
      <c r="F160" s="23" t="str">
        <f t="shared" si="102"/>
        <v>от 100 до 900 жителей</v>
      </c>
      <c r="G160" s="39">
        <f t="shared" si="103"/>
        <v>1</v>
      </c>
      <c r="H160" s="72" t="str">
        <f t="shared" si="96"/>
        <v>1</v>
      </c>
      <c r="I160" s="25" t="str">
        <f t="shared" si="104"/>
        <v>не соответствует</v>
      </c>
      <c r="J160" s="25" t="str">
        <f t="shared" si="98"/>
        <v>0,75</v>
      </c>
      <c r="K160" s="25">
        <v>0</v>
      </c>
      <c r="L160" s="25" t="str">
        <f t="shared" si="105"/>
        <v>укомплектован</v>
      </c>
      <c r="M160" s="25" t="str">
        <f t="shared" si="97"/>
        <v>1</v>
      </c>
      <c r="N160" s="41">
        <v>0</v>
      </c>
      <c r="O160" s="75">
        <f t="shared" si="106"/>
        <v>0.75</v>
      </c>
      <c r="P160" s="31">
        <f t="shared" si="107"/>
        <v>1316117</v>
      </c>
      <c r="Q160" s="31">
        <f t="shared" si="108"/>
        <v>987087.75</v>
      </c>
      <c r="R160" s="31">
        <f t="shared" si="109"/>
        <v>987088</v>
      </c>
      <c r="S160" s="32">
        <f t="shared" si="111"/>
        <v>82257.333333333328</v>
      </c>
      <c r="T160" s="32">
        <f t="shared" si="112"/>
        <v>82257.333333333328</v>
      </c>
      <c r="U160" s="32">
        <f t="shared" si="112"/>
        <v>82257.333333333328</v>
      </c>
      <c r="V160" s="32">
        <f t="shared" si="112"/>
        <v>82257.333333333328</v>
      </c>
      <c r="W160" s="32">
        <f t="shared" si="112"/>
        <v>82257.333333333328</v>
      </c>
      <c r="X160" s="32">
        <f t="shared" si="112"/>
        <v>82257.333333333328</v>
      </c>
      <c r="Y160" s="32">
        <f t="shared" si="112"/>
        <v>82257.333333333328</v>
      </c>
      <c r="Z160" s="32">
        <f t="shared" si="112"/>
        <v>82257.333333333328</v>
      </c>
      <c r="AA160" s="32">
        <f t="shared" si="112"/>
        <v>82257.333333333328</v>
      </c>
      <c r="AB160" s="32">
        <f t="shared" si="112"/>
        <v>82257.333333333328</v>
      </c>
      <c r="AC160" s="32">
        <f t="shared" si="112"/>
        <v>82257.333333333328</v>
      </c>
      <c r="AD160" s="32">
        <f t="shared" si="112"/>
        <v>82257.333333333328</v>
      </c>
      <c r="AE160" s="33">
        <f t="shared" si="100"/>
        <v>987088.00000000012</v>
      </c>
      <c r="AF160" s="76"/>
    </row>
    <row r="161" spans="1:32" ht="30" x14ac:dyDescent="0.25">
      <c r="A161" s="29">
        <f t="shared" si="99"/>
        <v>141</v>
      </c>
      <c r="B161" s="29"/>
      <c r="C161" s="29">
        <f t="shared" si="113"/>
        <v>13</v>
      </c>
      <c r="D161" s="30" t="s">
        <v>185</v>
      </c>
      <c r="E161" s="38">
        <v>177</v>
      </c>
      <c r="F161" s="23" t="str">
        <f t="shared" si="102"/>
        <v>от 100 до 900 жителей</v>
      </c>
      <c r="G161" s="39">
        <f t="shared" si="103"/>
        <v>1</v>
      </c>
      <c r="H161" s="72" t="str">
        <f t="shared" si="96"/>
        <v>1</v>
      </c>
      <c r="I161" s="25" t="str">
        <f t="shared" si="104"/>
        <v>не соответствует</v>
      </c>
      <c r="J161" s="25" t="str">
        <f t="shared" si="98"/>
        <v>0,75</v>
      </c>
      <c r="K161" s="25">
        <v>0</v>
      </c>
      <c r="L161" s="25" t="str">
        <f t="shared" si="105"/>
        <v>укомплектован</v>
      </c>
      <c r="M161" s="25" t="str">
        <f t="shared" si="97"/>
        <v>1</v>
      </c>
      <c r="N161" s="41">
        <v>0</v>
      </c>
      <c r="O161" s="75">
        <f t="shared" si="106"/>
        <v>0.75</v>
      </c>
      <c r="P161" s="31">
        <f t="shared" si="107"/>
        <v>1316117</v>
      </c>
      <c r="Q161" s="31">
        <f t="shared" si="108"/>
        <v>987087.75</v>
      </c>
      <c r="R161" s="31">
        <f t="shared" si="109"/>
        <v>987088</v>
      </c>
      <c r="S161" s="32">
        <f t="shared" si="111"/>
        <v>82257.333333333328</v>
      </c>
      <c r="T161" s="32">
        <f t="shared" si="112"/>
        <v>82257.333333333328</v>
      </c>
      <c r="U161" s="32">
        <f t="shared" si="112"/>
        <v>82257.333333333328</v>
      </c>
      <c r="V161" s="32">
        <f t="shared" si="112"/>
        <v>82257.333333333328</v>
      </c>
      <c r="W161" s="32">
        <f t="shared" si="112"/>
        <v>82257.333333333328</v>
      </c>
      <c r="X161" s="32">
        <f t="shared" si="112"/>
        <v>82257.333333333328</v>
      </c>
      <c r="Y161" s="32">
        <f t="shared" si="112"/>
        <v>82257.333333333328</v>
      </c>
      <c r="Z161" s="32">
        <f t="shared" si="112"/>
        <v>82257.333333333328</v>
      </c>
      <c r="AA161" s="32">
        <f t="shared" si="112"/>
        <v>82257.333333333328</v>
      </c>
      <c r="AB161" s="32">
        <f t="shared" si="112"/>
        <v>82257.333333333328</v>
      </c>
      <c r="AC161" s="32">
        <f t="shared" si="112"/>
        <v>82257.333333333328</v>
      </c>
      <c r="AD161" s="32">
        <f t="shared" si="112"/>
        <v>82257.333333333328</v>
      </c>
      <c r="AE161" s="33">
        <f t="shared" si="100"/>
        <v>987088.00000000012</v>
      </c>
      <c r="AF161" s="76"/>
    </row>
    <row r="162" spans="1:32" ht="30" x14ac:dyDescent="0.25">
      <c r="A162" s="29">
        <f t="shared" si="99"/>
        <v>142</v>
      </c>
      <c r="B162" s="29"/>
      <c r="C162" s="29">
        <f t="shared" si="113"/>
        <v>14</v>
      </c>
      <c r="D162" s="30" t="s">
        <v>186</v>
      </c>
      <c r="E162" s="38">
        <v>40</v>
      </c>
      <c r="F162" s="23" t="str">
        <f t="shared" si="102"/>
        <v>до 100 жителей</v>
      </c>
      <c r="G162" s="39">
        <f t="shared" si="103"/>
        <v>0</v>
      </c>
      <c r="H162" s="72">
        <f t="shared" si="96"/>
        <v>0.9</v>
      </c>
      <c r="I162" s="25" t="str">
        <f t="shared" si="104"/>
        <v>не соответствует</v>
      </c>
      <c r="J162" s="25" t="str">
        <f t="shared" si="98"/>
        <v>0,75</v>
      </c>
      <c r="K162" s="25">
        <v>0</v>
      </c>
      <c r="L162" s="25" t="str">
        <f t="shared" si="105"/>
        <v>укомплектован</v>
      </c>
      <c r="M162" s="25" t="str">
        <f t="shared" si="97"/>
        <v>1</v>
      </c>
      <c r="N162" s="41"/>
      <c r="O162" s="75">
        <f t="shared" si="106"/>
        <v>0.67500000000000004</v>
      </c>
      <c r="P162" s="31">
        <f t="shared" si="107"/>
        <v>1184505.3</v>
      </c>
      <c r="Q162" s="31">
        <f t="shared" si="108"/>
        <v>888378.97500000009</v>
      </c>
      <c r="R162" s="31">
        <f t="shared" si="109"/>
        <v>888379</v>
      </c>
      <c r="S162" s="32">
        <f t="shared" si="111"/>
        <v>74031.583333333328</v>
      </c>
      <c r="T162" s="32">
        <f t="shared" si="112"/>
        <v>74031.583333333328</v>
      </c>
      <c r="U162" s="32">
        <f t="shared" si="112"/>
        <v>74031.583333333328</v>
      </c>
      <c r="V162" s="32">
        <f t="shared" si="112"/>
        <v>74031.583333333328</v>
      </c>
      <c r="W162" s="32">
        <f t="shared" si="112"/>
        <v>74031.583333333328</v>
      </c>
      <c r="X162" s="32">
        <f t="shared" si="112"/>
        <v>74031.583333333328</v>
      </c>
      <c r="Y162" s="32">
        <f t="shared" si="112"/>
        <v>74031.583333333328</v>
      </c>
      <c r="Z162" s="32">
        <f t="shared" si="112"/>
        <v>74031.583333333328</v>
      </c>
      <c r="AA162" s="32">
        <f t="shared" si="112"/>
        <v>74031.583333333328</v>
      </c>
      <c r="AB162" s="32">
        <f t="shared" si="112"/>
        <v>74031.583333333328</v>
      </c>
      <c r="AC162" s="32">
        <f t="shared" si="112"/>
        <v>74031.583333333328</v>
      </c>
      <c r="AD162" s="32">
        <f t="shared" si="112"/>
        <v>74031.583333333328</v>
      </c>
      <c r="AE162" s="33">
        <f t="shared" si="100"/>
        <v>888379.00000000012</v>
      </c>
      <c r="AF162" s="76"/>
    </row>
    <row r="163" spans="1:32" ht="30" x14ac:dyDescent="0.25">
      <c r="A163" s="29">
        <f t="shared" si="99"/>
        <v>143</v>
      </c>
      <c r="B163" s="29"/>
      <c r="C163" s="29">
        <f t="shared" si="113"/>
        <v>15</v>
      </c>
      <c r="D163" s="30" t="s">
        <v>187</v>
      </c>
      <c r="E163" s="38">
        <v>44</v>
      </c>
      <c r="F163" s="23" t="str">
        <f t="shared" si="102"/>
        <v>до 100 жителей</v>
      </c>
      <c r="G163" s="39">
        <f t="shared" si="103"/>
        <v>0</v>
      </c>
      <c r="H163" s="72">
        <f t="shared" si="96"/>
        <v>0.9</v>
      </c>
      <c r="I163" s="25" t="str">
        <f t="shared" si="104"/>
        <v>не соответствует</v>
      </c>
      <c r="J163" s="25" t="str">
        <f t="shared" si="98"/>
        <v>0,75</v>
      </c>
      <c r="K163" s="25">
        <v>0</v>
      </c>
      <c r="L163" s="25" t="str">
        <f t="shared" si="105"/>
        <v>укомплектован</v>
      </c>
      <c r="M163" s="25" t="str">
        <f t="shared" si="97"/>
        <v>1</v>
      </c>
      <c r="N163" s="41"/>
      <c r="O163" s="75">
        <f t="shared" si="106"/>
        <v>0.67500000000000004</v>
      </c>
      <c r="P163" s="31">
        <f t="shared" si="107"/>
        <v>1184505.3</v>
      </c>
      <c r="Q163" s="31">
        <f t="shared" si="108"/>
        <v>888378.97500000009</v>
      </c>
      <c r="R163" s="31">
        <f t="shared" si="109"/>
        <v>888379</v>
      </c>
      <c r="S163" s="32">
        <f t="shared" si="111"/>
        <v>74031.583333333328</v>
      </c>
      <c r="T163" s="32">
        <f t="shared" si="112"/>
        <v>74031.583333333328</v>
      </c>
      <c r="U163" s="32">
        <f t="shared" si="112"/>
        <v>74031.583333333328</v>
      </c>
      <c r="V163" s="32">
        <f t="shared" si="112"/>
        <v>74031.583333333328</v>
      </c>
      <c r="W163" s="32">
        <f t="shared" si="112"/>
        <v>74031.583333333328</v>
      </c>
      <c r="X163" s="32">
        <f t="shared" si="112"/>
        <v>74031.583333333328</v>
      </c>
      <c r="Y163" s="32">
        <f t="shared" si="112"/>
        <v>74031.583333333328</v>
      </c>
      <c r="Z163" s="32">
        <f t="shared" si="112"/>
        <v>74031.583333333328</v>
      </c>
      <c r="AA163" s="32">
        <f t="shared" si="112"/>
        <v>74031.583333333328</v>
      </c>
      <c r="AB163" s="32">
        <f t="shared" si="112"/>
        <v>74031.583333333328</v>
      </c>
      <c r="AC163" s="32">
        <f t="shared" si="112"/>
        <v>74031.583333333328</v>
      </c>
      <c r="AD163" s="32">
        <f t="shared" si="112"/>
        <v>74031.583333333328</v>
      </c>
      <c r="AE163" s="33">
        <f t="shared" si="100"/>
        <v>888379.00000000012</v>
      </c>
      <c r="AF163" s="76"/>
    </row>
    <row r="164" spans="1:32" ht="30" x14ac:dyDescent="0.25">
      <c r="A164" s="29">
        <f t="shared" si="99"/>
        <v>144</v>
      </c>
      <c r="B164" s="29"/>
      <c r="C164" s="29">
        <f t="shared" si="113"/>
        <v>16</v>
      </c>
      <c r="D164" s="30" t="s">
        <v>188</v>
      </c>
      <c r="E164" s="38">
        <v>446</v>
      </c>
      <c r="F164" s="23" t="str">
        <f t="shared" si="102"/>
        <v>от 100 до 900 жителей</v>
      </c>
      <c r="G164" s="39">
        <f t="shared" si="103"/>
        <v>1</v>
      </c>
      <c r="H164" s="72" t="str">
        <f t="shared" si="96"/>
        <v>1</v>
      </c>
      <c r="I164" s="25" t="str">
        <f t="shared" si="104"/>
        <v>не соответствует</v>
      </c>
      <c r="J164" s="25" t="str">
        <f t="shared" si="98"/>
        <v>0,75</v>
      </c>
      <c r="K164" s="25">
        <v>0</v>
      </c>
      <c r="L164" s="25" t="str">
        <f t="shared" si="105"/>
        <v>укомплектован</v>
      </c>
      <c r="M164" s="25" t="str">
        <f t="shared" si="97"/>
        <v>1</v>
      </c>
      <c r="N164" s="41"/>
      <c r="O164" s="75">
        <f t="shared" si="106"/>
        <v>0.75</v>
      </c>
      <c r="P164" s="31">
        <f t="shared" si="107"/>
        <v>1316117</v>
      </c>
      <c r="Q164" s="31">
        <f t="shared" si="108"/>
        <v>987087.75</v>
      </c>
      <c r="R164" s="31">
        <f t="shared" si="109"/>
        <v>987088</v>
      </c>
      <c r="S164" s="32">
        <f t="shared" si="111"/>
        <v>82257.333333333328</v>
      </c>
      <c r="T164" s="32">
        <f t="shared" si="112"/>
        <v>82257.333333333328</v>
      </c>
      <c r="U164" s="32">
        <f t="shared" si="112"/>
        <v>82257.333333333328</v>
      </c>
      <c r="V164" s="32">
        <f t="shared" si="112"/>
        <v>82257.333333333328</v>
      </c>
      <c r="W164" s="32">
        <f t="shared" si="112"/>
        <v>82257.333333333328</v>
      </c>
      <c r="X164" s="32">
        <f t="shared" si="112"/>
        <v>82257.333333333328</v>
      </c>
      <c r="Y164" s="32">
        <f t="shared" si="112"/>
        <v>82257.333333333328</v>
      </c>
      <c r="Z164" s="32">
        <f t="shared" si="112"/>
        <v>82257.333333333328</v>
      </c>
      <c r="AA164" s="32">
        <f t="shared" si="112"/>
        <v>82257.333333333328</v>
      </c>
      <c r="AB164" s="32">
        <f t="shared" si="112"/>
        <v>82257.333333333328</v>
      </c>
      <c r="AC164" s="32">
        <f t="shared" si="112"/>
        <v>82257.333333333328</v>
      </c>
      <c r="AD164" s="32">
        <f t="shared" si="112"/>
        <v>82257.333333333328</v>
      </c>
      <c r="AE164" s="33">
        <f t="shared" si="100"/>
        <v>987088.00000000012</v>
      </c>
      <c r="AF164" s="76"/>
    </row>
    <row r="165" spans="1:32" ht="30" x14ac:dyDescent="0.25">
      <c r="A165" s="29">
        <f t="shared" si="99"/>
        <v>145</v>
      </c>
      <c r="B165" s="29"/>
      <c r="C165" s="29">
        <f t="shared" si="113"/>
        <v>17</v>
      </c>
      <c r="D165" s="30" t="s">
        <v>189</v>
      </c>
      <c r="E165" s="38">
        <v>175</v>
      </c>
      <c r="F165" s="23" t="str">
        <f t="shared" si="102"/>
        <v>от 100 до 900 жителей</v>
      </c>
      <c r="G165" s="39">
        <f t="shared" si="103"/>
        <v>1</v>
      </c>
      <c r="H165" s="72" t="str">
        <f t="shared" si="96"/>
        <v>1</v>
      </c>
      <c r="I165" s="25" t="str">
        <f t="shared" si="104"/>
        <v>не соответствует</v>
      </c>
      <c r="J165" s="25" t="str">
        <f t="shared" si="98"/>
        <v>0,75</v>
      </c>
      <c r="K165" s="25">
        <v>0</v>
      </c>
      <c r="L165" s="25" t="str">
        <f t="shared" si="105"/>
        <v>не укомплектован</v>
      </c>
      <c r="M165" s="25" t="str">
        <f t="shared" si="97"/>
        <v>0,25</v>
      </c>
      <c r="N165" s="42">
        <v>1</v>
      </c>
      <c r="O165" s="75">
        <f t="shared" si="106"/>
        <v>0.1875</v>
      </c>
      <c r="P165" s="31">
        <f t="shared" si="107"/>
        <v>1316117</v>
      </c>
      <c r="Q165" s="31">
        <f t="shared" si="108"/>
        <v>987087.75</v>
      </c>
      <c r="R165" s="31">
        <f t="shared" si="109"/>
        <v>246772</v>
      </c>
      <c r="S165" s="32">
        <f t="shared" si="111"/>
        <v>20564.333333333332</v>
      </c>
      <c r="T165" s="32">
        <f t="shared" si="112"/>
        <v>20564.333333333332</v>
      </c>
      <c r="U165" s="32">
        <f t="shared" si="112"/>
        <v>20564.333333333332</v>
      </c>
      <c r="V165" s="32">
        <f t="shared" si="112"/>
        <v>20564.333333333332</v>
      </c>
      <c r="W165" s="32">
        <f t="shared" si="112"/>
        <v>20564.333333333332</v>
      </c>
      <c r="X165" s="32">
        <f t="shared" si="112"/>
        <v>20564.333333333332</v>
      </c>
      <c r="Y165" s="32">
        <f t="shared" si="112"/>
        <v>20564.333333333332</v>
      </c>
      <c r="Z165" s="32">
        <f t="shared" si="112"/>
        <v>20564.333333333332</v>
      </c>
      <c r="AA165" s="32">
        <f t="shared" si="112"/>
        <v>20564.333333333332</v>
      </c>
      <c r="AB165" s="32">
        <f t="shared" si="112"/>
        <v>20564.333333333332</v>
      </c>
      <c r="AC165" s="32">
        <f t="shared" si="112"/>
        <v>20564.333333333332</v>
      </c>
      <c r="AD165" s="32">
        <f t="shared" si="112"/>
        <v>20564.333333333332</v>
      </c>
      <c r="AE165" s="33">
        <f t="shared" si="100"/>
        <v>246772.00000000003</v>
      </c>
      <c r="AF165" s="76"/>
    </row>
    <row r="166" spans="1:32" ht="30" x14ac:dyDescent="0.25">
      <c r="A166" s="29">
        <f t="shared" si="99"/>
        <v>146</v>
      </c>
      <c r="B166" s="29"/>
      <c r="C166" s="29">
        <f t="shared" si="113"/>
        <v>18</v>
      </c>
      <c r="D166" s="30" t="s">
        <v>190</v>
      </c>
      <c r="E166" s="38">
        <v>577</v>
      </c>
      <c r="F166" s="23" t="str">
        <f t="shared" si="102"/>
        <v>от 100 до 900 жителей</v>
      </c>
      <c r="G166" s="39">
        <f t="shared" si="103"/>
        <v>1</v>
      </c>
      <c r="H166" s="72" t="str">
        <f t="shared" si="96"/>
        <v>1</v>
      </c>
      <c r="I166" s="25" t="str">
        <f t="shared" si="104"/>
        <v>не соответствует</v>
      </c>
      <c r="J166" s="25" t="str">
        <f t="shared" si="98"/>
        <v>0,75</v>
      </c>
      <c r="K166" s="25">
        <v>0</v>
      </c>
      <c r="L166" s="25" t="str">
        <f t="shared" si="105"/>
        <v>укомплектован</v>
      </c>
      <c r="M166" s="25" t="str">
        <f t="shared" si="97"/>
        <v>1</v>
      </c>
      <c r="N166" s="41"/>
      <c r="O166" s="75">
        <f t="shared" si="106"/>
        <v>0.75</v>
      </c>
      <c r="P166" s="31">
        <f t="shared" si="107"/>
        <v>1316117</v>
      </c>
      <c r="Q166" s="31">
        <f t="shared" si="108"/>
        <v>987087.75</v>
      </c>
      <c r="R166" s="31">
        <f t="shared" si="109"/>
        <v>987088</v>
      </c>
      <c r="S166" s="32">
        <f t="shared" si="111"/>
        <v>82257.333333333328</v>
      </c>
      <c r="T166" s="32">
        <f t="shared" ref="T166:AD180" si="114">S166</f>
        <v>82257.333333333328</v>
      </c>
      <c r="U166" s="32">
        <f t="shared" si="114"/>
        <v>82257.333333333328</v>
      </c>
      <c r="V166" s="32">
        <f t="shared" si="114"/>
        <v>82257.333333333328</v>
      </c>
      <c r="W166" s="32">
        <f t="shared" si="114"/>
        <v>82257.333333333328</v>
      </c>
      <c r="X166" s="32">
        <f t="shared" si="114"/>
        <v>82257.333333333328</v>
      </c>
      <c r="Y166" s="32">
        <f t="shared" si="114"/>
        <v>82257.333333333328</v>
      </c>
      <c r="Z166" s="32">
        <f t="shared" si="114"/>
        <v>82257.333333333328</v>
      </c>
      <c r="AA166" s="32">
        <f t="shared" si="114"/>
        <v>82257.333333333328</v>
      </c>
      <c r="AB166" s="32">
        <f t="shared" si="114"/>
        <v>82257.333333333328</v>
      </c>
      <c r="AC166" s="32">
        <f t="shared" si="114"/>
        <v>82257.333333333328</v>
      </c>
      <c r="AD166" s="32">
        <f t="shared" si="114"/>
        <v>82257.333333333328</v>
      </c>
      <c r="AE166" s="33">
        <f t="shared" si="100"/>
        <v>987088.00000000012</v>
      </c>
      <c r="AF166" s="76"/>
    </row>
    <row r="167" spans="1:32" ht="30" x14ac:dyDescent="0.25">
      <c r="A167" s="29">
        <f t="shared" si="99"/>
        <v>147</v>
      </c>
      <c r="B167" s="29"/>
      <c r="C167" s="29">
        <f t="shared" si="113"/>
        <v>19</v>
      </c>
      <c r="D167" s="30" t="s">
        <v>191</v>
      </c>
      <c r="E167" s="38">
        <v>67</v>
      </c>
      <c r="F167" s="23" t="str">
        <f t="shared" si="102"/>
        <v>до 100 жителей</v>
      </c>
      <c r="G167" s="39">
        <f t="shared" si="103"/>
        <v>0</v>
      </c>
      <c r="H167" s="72">
        <f t="shared" si="96"/>
        <v>0.9</v>
      </c>
      <c r="I167" s="25" t="str">
        <f t="shared" si="104"/>
        <v>не соответствует</v>
      </c>
      <c r="J167" s="25" t="str">
        <f t="shared" si="98"/>
        <v>0,75</v>
      </c>
      <c r="K167" s="25">
        <v>0</v>
      </c>
      <c r="L167" s="25" t="str">
        <f t="shared" si="105"/>
        <v>укомплектован</v>
      </c>
      <c r="M167" s="25" t="str">
        <f t="shared" si="97"/>
        <v>1</v>
      </c>
      <c r="N167" s="41"/>
      <c r="O167" s="75">
        <f t="shared" si="106"/>
        <v>0.67500000000000004</v>
      </c>
      <c r="P167" s="31">
        <f t="shared" si="107"/>
        <v>1184505.3</v>
      </c>
      <c r="Q167" s="31">
        <f t="shared" si="108"/>
        <v>888378.97500000009</v>
      </c>
      <c r="R167" s="31">
        <f t="shared" si="109"/>
        <v>888379</v>
      </c>
      <c r="S167" s="32">
        <f t="shared" si="111"/>
        <v>74031.583333333328</v>
      </c>
      <c r="T167" s="32">
        <f t="shared" si="114"/>
        <v>74031.583333333328</v>
      </c>
      <c r="U167" s="32">
        <f t="shared" si="114"/>
        <v>74031.583333333328</v>
      </c>
      <c r="V167" s="32">
        <f t="shared" si="114"/>
        <v>74031.583333333328</v>
      </c>
      <c r="W167" s="32">
        <f t="shared" si="114"/>
        <v>74031.583333333328</v>
      </c>
      <c r="X167" s="32">
        <f t="shared" si="114"/>
        <v>74031.583333333328</v>
      </c>
      <c r="Y167" s="32">
        <f t="shared" si="114"/>
        <v>74031.583333333328</v>
      </c>
      <c r="Z167" s="32">
        <f t="shared" si="114"/>
        <v>74031.583333333328</v>
      </c>
      <c r="AA167" s="32">
        <f t="shared" si="114"/>
        <v>74031.583333333328</v>
      </c>
      <c r="AB167" s="32">
        <f t="shared" si="114"/>
        <v>74031.583333333328</v>
      </c>
      <c r="AC167" s="32">
        <f t="shared" si="114"/>
        <v>74031.583333333328</v>
      </c>
      <c r="AD167" s="32">
        <f t="shared" si="114"/>
        <v>74031.583333333328</v>
      </c>
      <c r="AE167" s="33">
        <f t="shared" si="100"/>
        <v>888379.00000000012</v>
      </c>
      <c r="AF167" s="76"/>
    </row>
    <row r="168" spans="1:32" ht="30" x14ac:dyDescent="0.25">
      <c r="A168" s="29">
        <f t="shared" si="99"/>
        <v>148</v>
      </c>
      <c r="B168" s="29"/>
      <c r="C168" s="29">
        <f t="shared" si="113"/>
        <v>20</v>
      </c>
      <c r="D168" s="30" t="s">
        <v>192</v>
      </c>
      <c r="E168" s="38">
        <v>199</v>
      </c>
      <c r="F168" s="23" t="str">
        <f t="shared" si="102"/>
        <v>от 100 до 900 жителей</v>
      </c>
      <c r="G168" s="39">
        <f t="shared" si="103"/>
        <v>1</v>
      </c>
      <c r="H168" s="72" t="str">
        <f t="shared" si="96"/>
        <v>1</v>
      </c>
      <c r="I168" s="25" t="str">
        <f t="shared" si="104"/>
        <v>не соответствует</v>
      </c>
      <c r="J168" s="25" t="str">
        <f t="shared" si="98"/>
        <v>0,75</v>
      </c>
      <c r="K168" s="25">
        <v>0</v>
      </c>
      <c r="L168" s="25" t="str">
        <f t="shared" si="105"/>
        <v>не укомплектован</v>
      </c>
      <c r="M168" s="25" t="str">
        <f t="shared" si="97"/>
        <v>0,25</v>
      </c>
      <c r="N168" s="42">
        <v>1</v>
      </c>
      <c r="O168" s="75">
        <f t="shared" si="106"/>
        <v>0.1875</v>
      </c>
      <c r="P168" s="31">
        <f t="shared" si="107"/>
        <v>1316117</v>
      </c>
      <c r="Q168" s="31">
        <f t="shared" si="108"/>
        <v>987087.75</v>
      </c>
      <c r="R168" s="31">
        <f t="shared" si="109"/>
        <v>246772</v>
      </c>
      <c r="S168" s="32">
        <f t="shared" si="111"/>
        <v>20564.333333333332</v>
      </c>
      <c r="T168" s="32">
        <f t="shared" si="114"/>
        <v>20564.333333333332</v>
      </c>
      <c r="U168" s="32">
        <f t="shared" si="114"/>
        <v>20564.333333333332</v>
      </c>
      <c r="V168" s="32">
        <f t="shared" si="114"/>
        <v>20564.333333333332</v>
      </c>
      <c r="W168" s="32">
        <f t="shared" si="114"/>
        <v>20564.333333333332</v>
      </c>
      <c r="X168" s="32">
        <f t="shared" si="114"/>
        <v>20564.333333333332</v>
      </c>
      <c r="Y168" s="32">
        <f t="shared" si="114"/>
        <v>20564.333333333332</v>
      </c>
      <c r="Z168" s="32">
        <f t="shared" si="114"/>
        <v>20564.333333333332</v>
      </c>
      <c r="AA168" s="32">
        <f t="shared" si="114"/>
        <v>20564.333333333332</v>
      </c>
      <c r="AB168" s="32">
        <f t="shared" si="114"/>
        <v>20564.333333333332</v>
      </c>
      <c r="AC168" s="32">
        <f t="shared" si="114"/>
        <v>20564.333333333332</v>
      </c>
      <c r="AD168" s="32">
        <f t="shared" si="114"/>
        <v>20564.333333333332</v>
      </c>
      <c r="AE168" s="33">
        <f t="shared" si="100"/>
        <v>246772.00000000003</v>
      </c>
      <c r="AF168" s="76"/>
    </row>
    <row r="169" spans="1:32" ht="30" x14ac:dyDescent="0.25">
      <c r="A169" s="29">
        <f t="shared" si="99"/>
        <v>149</v>
      </c>
      <c r="B169" s="29"/>
      <c r="C169" s="29">
        <f t="shared" si="113"/>
        <v>21</v>
      </c>
      <c r="D169" s="30" t="s">
        <v>193</v>
      </c>
      <c r="E169" s="38">
        <v>34</v>
      </c>
      <c r="F169" s="23" t="str">
        <f t="shared" si="102"/>
        <v>до 100 жителей</v>
      </c>
      <c r="G169" s="39">
        <f t="shared" si="103"/>
        <v>0</v>
      </c>
      <c r="H169" s="72">
        <f t="shared" si="96"/>
        <v>0.9</v>
      </c>
      <c r="I169" s="25" t="str">
        <f t="shared" si="104"/>
        <v>не соответствует</v>
      </c>
      <c r="J169" s="25" t="str">
        <f t="shared" si="98"/>
        <v>0,75</v>
      </c>
      <c r="K169" s="25">
        <v>0</v>
      </c>
      <c r="L169" s="25" t="str">
        <f t="shared" si="105"/>
        <v>укомплектован</v>
      </c>
      <c r="M169" s="25" t="str">
        <f t="shared" si="97"/>
        <v>1</v>
      </c>
      <c r="N169" s="41"/>
      <c r="O169" s="75">
        <f t="shared" si="106"/>
        <v>0.67500000000000004</v>
      </c>
      <c r="P169" s="31">
        <f t="shared" si="107"/>
        <v>1184505.3</v>
      </c>
      <c r="Q169" s="31">
        <f t="shared" si="108"/>
        <v>888378.97500000009</v>
      </c>
      <c r="R169" s="31">
        <f t="shared" si="109"/>
        <v>888379</v>
      </c>
      <c r="S169" s="32">
        <f t="shared" si="111"/>
        <v>74031.583333333328</v>
      </c>
      <c r="T169" s="32">
        <f t="shared" si="114"/>
        <v>74031.583333333328</v>
      </c>
      <c r="U169" s="32">
        <f t="shared" si="114"/>
        <v>74031.583333333328</v>
      </c>
      <c r="V169" s="32">
        <f t="shared" si="114"/>
        <v>74031.583333333328</v>
      </c>
      <c r="W169" s="32">
        <f t="shared" si="114"/>
        <v>74031.583333333328</v>
      </c>
      <c r="X169" s="32">
        <f t="shared" si="114"/>
        <v>74031.583333333328</v>
      </c>
      <c r="Y169" s="32">
        <f t="shared" si="114"/>
        <v>74031.583333333328</v>
      </c>
      <c r="Z169" s="32">
        <f t="shared" si="114"/>
        <v>74031.583333333328</v>
      </c>
      <c r="AA169" s="32">
        <f t="shared" si="114"/>
        <v>74031.583333333328</v>
      </c>
      <c r="AB169" s="32">
        <f t="shared" si="114"/>
        <v>74031.583333333328</v>
      </c>
      <c r="AC169" s="32">
        <f t="shared" si="114"/>
        <v>74031.583333333328</v>
      </c>
      <c r="AD169" s="32">
        <f t="shared" si="114"/>
        <v>74031.583333333328</v>
      </c>
      <c r="AE169" s="33">
        <f t="shared" si="100"/>
        <v>888379.00000000012</v>
      </c>
      <c r="AF169" s="76"/>
    </row>
    <row r="170" spans="1:32" ht="30" x14ac:dyDescent="0.25">
      <c r="A170" s="29">
        <f t="shared" si="99"/>
        <v>150</v>
      </c>
      <c r="B170" s="29"/>
      <c r="C170" s="29">
        <f t="shared" si="113"/>
        <v>22</v>
      </c>
      <c r="D170" s="30" t="s">
        <v>194</v>
      </c>
      <c r="E170" s="38">
        <v>82</v>
      </c>
      <c r="F170" s="23" t="str">
        <f t="shared" si="102"/>
        <v>до 100 жителей</v>
      </c>
      <c r="G170" s="39">
        <f t="shared" si="103"/>
        <v>0</v>
      </c>
      <c r="H170" s="72">
        <f t="shared" si="96"/>
        <v>0.9</v>
      </c>
      <c r="I170" s="25" t="str">
        <f t="shared" si="104"/>
        <v>не соответствует</v>
      </c>
      <c r="J170" s="25" t="str">
        <f t="shared" si="98"/>
        <v>0,75</v>
      </c>
      <c r="K170" s="25">
        <v>0</v>
      </c>
      <c r="L170" s="25" t="str">
        <f t="shared" si="105"/>
        <v>укомплектован</v>
      </c>
      <c r="M170" s="25" t="str">
        <f t="shared" si="97"/>
        <v>1</v>
      </c>
      <c r="N170" s="41"/>
      <c r="O170" s="75">
        <f t="shared" si="106"/>
        <v>0.67500000000000004</v>
      </c>
      <c r="P170" s="31">
        <f t="shared" si="107"/>
        <v>1184505.3</v>
      </c>
      <c r="Q170" s="31">
        <f t="shared" si="108"/>
        <v>888378.97500000009</v>
      </c>
      <c r="R170" s="31">
        <f t="shared" si="109"/>
        <v>888379</v>
      </c>
      <c r="S170" s="32">
        <f t="shared" si="111"/>
        <v>74031.583333333328</v>
      </c>
      <c r="T170" s="32">
        <f t="shared" si="114"/>
        <v>74031.583333333328</v>
      </c>
      <c r="U170" s="32">
        <f t="shared" si="114"/>
        <v>74031.583333333328</v>
      </c>
      <c r="V170" s="32">
        <f t="shared" si="114"/>
        <v>74031.583333333328</v>
      </c>
      <c r="W170" s="32">
        <f t="shared" si="114"/>
        <v>74031.583333333328</v>
      </c>
      <c r="X170" s="32">
        <f t="shared" si="114"/>
        <v>74031.583333333328</v>
      </c>
      <c r="Y170" s="32">
        <f t="shared" si="114"/>
        <v>74031.583333333328</v>
      </c>
      <c r="Z170" s="32">
        <f t="shared" si="114"/>
        <v>74031.583333333328</v>
      </c>
      <c r="AA170" s="32">
        <f t="shared" si="114"/>
        <v>74031.583333333328</v>
      </c>
      <c r="AB170" s="32">
        <f t="shared" si="114"/>
        <v>74031.583333333328</v>
      </c>
      <c r="AC170" s="32">
        <f t="shared" si="114"/>
        <v>74031.583333333328</v>
      </c>
      <c r="AD170" s="32">
        <f t="shared" si="114"/>
        <v>74031.583333333328</v>
      </c>
      <c r="AE170" s="33">
        <f t="shared" si="100"/>
        <v>888379.00000000012</v>
      </c>
      <c r="AF170" s="76"/>
    </row>
    <row r="171" spans="1:32" ht="30" x14ac:dyDescent="0.25">
      <c r="A171" s="29">
        <f t="shared" si="99"/>
        <v>151</v>
      </c>
      <c r="B171" s="29"/>
      <c r="C171" s="29">
        <f t="shared" si="113"/>
        <v>23</v>
      </c>
      <c r="D171" s="30" t="s">
        <v>195</v>
      </c>
      <c r="E171" s="38">
        <v>238</v>
      </c>
      <c r="F171" s="23" t="str">
        <f t="shared" si="102"/>
        <v>от 100 до 900 жителей</v>
      </c>
      <c r="G171" s="39">
        <f t="shared" si="103"/>
        <v>1</v>
      </c>
      <c r="H171" s="72" t="str">
        <f t="shared" si="96"/>
        <v>1</v>
      </c>
      <c r="I171" s="25" t="str">
        <f t="shared" si="104"/>
        <v>не соответствует</v>
      </c>
      <c r="J171" s="25" t="str">
        <f t="shared" si="98"/>
        <v>0,75</v>
      </c>
      <c r="K171" s="25">
        <v>0</v>
      </c>
      <c r="L171" s="25" t="str">
        <f t="shared" si="105"/>
        <v>укомплектован</v>
      </c>
      <c r="M171" s="25" t="str">
        <f t="shared" si="97"/>
        <v>1</v>
      </c>
      <c r="N171" s="41"/>
      <c r="O171" s="75">
        <f t="shared" si="106"/>
        <v>0.75</v>
      </c>
      <c r="P171" s="31">
        <f t="shared" si="107"/>
        <v>1316117</v>
      </c>
      <c r="Q171" s="31">
        <f t="shared" si="108"/>
        <v>987087.75</v>
      </c>
      <c r="R171" s="31">
        <f t="shared" si="109"/>
        <v>987088</v>
      </c>
      <c r="S171" s="32">
        <f t="shared" si="111"/>
        <v>82257.333333333328</v>
      </c>
      <c r="T171" s="32">
        <f t="shared" si="114"/>
        <v>82257.333333333328</v>
      </c>
      <c r="U171" s="32">
        <f t="shared" si="114"/>
        <v>82257.333333333328</v>
      </c>
      <c r="V171" s="32">
        <f t="shared" si="114"/>
        <v>82257.333333333328</v>
      </c>
      <c r="W171" s="32">
        <f t="shared" si="114"/>
        <v>82257.333333333328</v>
      </c>
      <c r="X171" s="32">
        <f t="shared" si="114"/>
        <v>82257.333333333328</v>
      </c>
      <c r="Y171" s="32">
        <f t="shared" si="114"/>
        <v>82257.333333333328</v>
      </c>
      <c r="Z171" s="32">
        <f t="shared" si="114"/>
        <v>82257.333333333328</v>
      </c>
      <c r="AA171" s="32">
        <f t="shared" si="114"/>
        <v>82257.333333333328</v>
      </c>
      <c r="AB171" s="32">
        <f t="shared" si="114"/>
        <v>82257.333333333328</v>
      </c>
      <c r="AC171" s="32">
        <f t="shared" si="114"/>
        <v>82257.333333333328</v>
      </c>
      <c r="AD171" s="32">
        <f t="shared" si="114"/>
        <v>82257.333333333328</v>
      </c>
      <c r="AE171" s="33">
        <f t="shared" si="100"/>
        <v>987088.00000000012</v>
      </c>
      <c r="AF171" s="76"/>
    </row>
    <row r="172" spans="1:32" ht="30" x14ac:dyDescent="0.25">
      <c r="A172" s="29">
        <f t="shared" si="99"/>
        <v>152</v>
      </c>
      <c r="B172" s="29"/>
      <c r="C172" s="29">
        <f t="shared" si="113"/>
        <v>24</v>
      </c>
      <c r="D172" s="30" t="s">
        <v>196</v>
      </c>
      <c r="E172" s="38">
        <v>799</v>
      </c>
      <c r="F172" s="23" t="str">
        <f t="shared" si="102"/>
        <v>от 100 до 900 жителей</v>
      </c>
      <c r="G172" s="39">
        <f t="shared" si="103"/>
        <v>1</v>
      </c>
      <c r="H172" s="72" t="str">
        <f t="shared" si="96"/>
        <v>1</v>
      </c>
      <c r="I172" s="25" t="str">
        <f t="shared" si="104"/>
        <v>не соответствует</v>
      </c>
      <c r="J172" s="25" t="str">
        <f t="shared" si="98"/>
        <v>0,75</v>
      </c>
      <c r="K172" s="25">
        <v>0</v>
      </c>
      <c r="L172" s="25" t="str">
        <f t="shared" si="105"/>
        <v>укомплектован</v>
      </c>
      <c r="M172" s="25" t="str">
        <f t="shared" si="97"/>
        <v>1</v>
      </c>
      <c r="N172" s="41"/>
      <c r="O172" s="75">
        <f t="shared" si="106"/>
        <v>0.75</v>
      </c>
      <c r="P172" s="31">
        <f t="shared" si="107"/>
        <v>1316117</v>
      </c>
      <c r="Q172" s="31">
        <f t="shared" si="108"/>
        <v>987087.75</v>
      </c>
      <c r="R172" s="31">
        <f t="shared" si="109"/>
        <v>987088</v>
      </c>
      <c r="S172" s="32">
        <f t="shared" si="111"/>
        <v>82257.333333333328</v>
      </c>
      <c r="T172" s="32">
        <f t="shared" si="114"/>
        <v>82257.333333333328</v>
      </c>
      <c r="U172" s="32">
        <f t="shared" si="114"/>
        <v>82257.333333333328</v>
      </c>
      <c r="V172" s="32">
        <f t="shared" si="114"/>
        <v>82257.333333333328</v>
      </c>
      <c r="W172" s="32">
        <f t="shared" si="114"/>
        <v>82257.333333333328</v>
      </c>
      <c r="X172" s="32">
        <f t="shared" si="114"/>
        <v>82257.333333333328</v>
      </c>
      <c r="Y172" s="32">
        <f t="shared" si="114"/>
        <v>82257.333333333328</v>
      </c>
      <c r="Z172" s="32">
        <f t="shared" si="114"/>
        <v>82257.333333333328</v>
      </c>
      <c r="AA172" s="32">
        <f t="shared" si="114"/>
        <v>82257.333333333328</v>
      </c>
      <c r="AB172" s="32">
        <f t="shared" si="114"/>
        <v>82257.333333333328</v>
      </c>
      <c r="AC172" s="32">
        <f t="shared" si="114"/>
        <v>82257.333333333328</v>
      </c>
      <c r="AD172" s="32">
        <f t="shared" si="114"/>
        <v>82257.333333333328</v>
      </c>
      <c r="AE172" s="33">
        <f t="shared" si="100"/>
        <v>987088.00000000012</v>
      </c>
      <c r="AF172" s="76"/>
    </row>
    <row r="173" spans="1:32" ht="30" x14ac:dyDescent="0.25">
      <c r="A173" s="29">
        <f t="shared" si="99"/>
        <v>153</v>
      </c>
      <c r="B173" s="29"/>
      <c r="C173" s="29">
        <f t="shared" si="113"/>
        <v>25</v>
      </c>
      <c r="D173" s="30" t="s">
        <v>197</v>
      </c>
      <c r="E173" s="38">
        <v>193</v>
      </c>
      <c r="F173" s="23" t="str">
        <f t="shared" si="102"/>
        <v>от 100 до 900 жителей</v>
      </c>
      <c r="G173" s="39">
        <f t="shared" si="103"/>
        <v>1</v>
      </c>
      <c r="H173" s="72" t="str">
        <f t="shared" si="96"/>
        <v>1</v>
      </c>
      <c r="I173" s="25" t="str">
        <f t="shared" si="104"/>
        <v>не соответствует</v>
      </c>
      <c r="J173" s="25" t="str">
        <f t="shared" si="98"/>
        <v>0,75</v>
      </c>
      <c r="K173" s="25">
        <v>0</v>
      </c>
      <c r="L173" s="25" t="str">
        <f t="shared" si="105"/>
        <v>укомплектован</v>
      </c>
      <c r="M173" s="25" t="str">
        <f t="shared" si="97"/>
        <v>1</v>
      </c>
      <c r="N173" s="41"/>
      <c r="O173" s="75">
        <f t="shared" si="106"/>
        <v>0.75</v>
      </c>
      <c r="P173" s="31">
        <f t="shared" si="107"/>
        <v>1316117</v>
      </c>
      <c r="Q173" s="31">
        <f t="shared" si="108"/>
        <v>987087.75</v>
      </c>
      <c r="R173" s="31">
        <f t="shared" si="109"/>
        <v>987088</v>
      </c>
      <c r="S173" s="32">
        <f t="shared" si="111"/>
        <v>82257.333333333328</v>
      </c>
      <c r="T173" s="32">
        <f t="shared" si="114"/>
        <v>82257.333333333328</v>
      </c>
      <c r="U173" s="32">
        <f t="shared" si="114"/>
        <v>82257.333333333328</v>
      </c>
      <c r="V173" s="32">
        <f t="shared" si="114"/>
        <v>82257.333333333328</v>
      </c>
      <c r="W173" s="32">
        <f t="shared" si="114"/>
        <v>82257.333333333328</v>
      </c>
      <c r="X173" s="32">
        <f t="shared" si="114"/>
        <v>82257.333333333328</v>
      </c>
      <c r="Y173" s="32">
        <f t="shared" si="114"/>
        <v>82257.333333333328</v>
      </c>
      <c r="Z173" s="32">
        <f t="shared" si="114"/>
        <v>82257.333333333328</v>
      </c>
      <c r="AA173" s="32">
        <f t="shared" si="114"/>
        <v>82257.333333333328</v>
      </c>
      <c r="AB173" s="32">
        <f t="shared" si="114"/>
        <v>82257.333333333328</v>
      </c>
      <c r="AC173" s="32">
        <f t="shared" si="114"/>
        <v>82257.333333333328</v>
      </c>
      <c r="AD173" s="32">
        <f t="shared" si="114"/>
        <v>82257.333333333328</v>
      </c>
      <c r="AE173" s="33">
        <f t="shared" si="100"/>
        <v>987088.00000000012</v>
      </c>
      <c r="AF173" s="76"/>
    </row>
    <row r="174" spans="1:32" ht="30" x14ac:dyDescent="0.25">
      <c r="A174" s="29">
        <f>A173+1</f>
        <v>154</v>
      </c>
      <c r="B174" s="29"/>
      <c r="C174" s="29">
        <f>C173+1</f>
        <v>26</v>
      </c>
      <c r="D174" s="30" t="s">
        <v>198</v>
      </c>
      <c r="E174" s="38">
        <v>103</v>
      </c>
      <c r="F174" s="23" t="str">
        <f t="shared" si="102"/>
        <v>от 100 до 900 жителей</v>
      </c>
      <c r="G174" s="39">
        <f t="shared" si="103"/>
        <v>1</v>
      </c>
      <c r="H174" s="72" t="str">
        <f t="shared" si="96"/>
        <v>1</v>
      </c>
      <c r="I174" s="25" t="str">
        <f t="shared" si="104"/>
        <v>не соответствует</v>
      </c>
      <c r="J174" s="25" t="str">
        <f t="shared" si="98"/>
        <v>0,75</v>
      </c>
      <c r="K174" s="25">
        <v>0</v>
      </c>
      <c r="L174" s="25" t="str">
        <f t="shared" si="105"/>
        <v>укомплектован</v>
      </c>
      <c r="M174" s="25" t="str">
        <f t="shared" si="97"/>
        <v>1</v>
      </c>
      <c r="N174" s="41"/>
      <c r="O174" s="75">
        <f t="shared" si="106"/>
        <v>0.75</v>
      </c>
      <c r="P174" s="31">
        <f t="shared" si="107"/>
        <v>1316117</v>
      </c>
      <c r="Q174" s="31">
        <f t="shared" si="108"/>
        <v>987087.75</v>
      </c>
      <c r="R174" s="31">
        <f t="shared" si="109"/>
        <v>987088</v>
      </c>
      <c r="S174" s="32">
        <f t="shared" si="111"/>
        <v>82257.333333333328</v>
      </c>
      <c r="T174" s="32">
        <f t="shared" si="114"/>
        <v>82257.333333333328</v>
      </c>
      <c r="U174" s="32">
        <f t="shared" si="114"/>
        <v>82257.333333333328</v>
      </c>
      <c r="V174" s="32">
        <f t="shared" si="114"/>
        <v>82257.333333333328</v>
      </c>
      <c r="W174" s="32">
        <f t="shared" si="114"/>
        <v>82257.333333333328</v>
      </c>
      <c r="X174" s="32">
        <f t="shared" si="114"/>
        <v>82257.333333333328</v>
      </c>
      <c r="Y174" s="32">
        <f t="shared" si="114"/>
        <v>82257.333333333328</v>
      </c>
      <c r="Z174" s="32">
        <f t="shared" si="114"/>
        <v>82257.333333333328</v>
      </c>
      <c r="AA174" s="32">
        <f t="shared" si="114"/>
        <v>82257.333333333328</v>
      </c>
      <c r="AB174" s="32">
        <f t="shared" si="114"/>
        <v>82257.333333333328</v>
      </c>
      <c r="AC174" s="32">
        <f t="shared" si="114"/>
        <v>82257.333333333328</v>
      </c>
      <c r="AD174" s="32">
        <f t="shared" si="114"/>
        <v>82257.333333333328</v>
      </c>
      <c r="AE174" s="33">
        <f t="shared" si="100"/>
        <v>987088.00000000012</v>
      </c>
      <c r="AF174" s="76"/>
    </row>
    <row r="175" spans="1:32" ht="30" x14ac:dyDescent="0.25">
      <c r="A175" s="29">
        <f>A174+1</f>
        <v>155</v>
      </c>
      <c r="B175" s="29"/>
      <c r="C175" s="29">
        <f t="shared" ref="C175:C180" si="115">C174+1</f>
        <v>27</v>
      </c>
      <c r="D175" s="30" t="s">
        <v>199</v>
      </c>
      <c r="E175" s="38">
        <v>162</v>
      </c>
      <c r="F175" s="23" t="str">
        <f t="shared" si="102"/>
        <v>от 100 до 900 жителей</v>
      </c>
      <c r="G175" s="39">
        <f t="shared" si="103"/>
        <v>1</v>
      </c>
      <c r="H175" s="72" t="str">
        <f t="shared" si="96"/>
        <v>1</v>
      </c>
      <c r="I175" s="25" t="str">
        <f t="shared" si="104"/>
        <v>не соответствует</v>
      </c>
      <c r="J175" s="25" t="str">
        <f t="shared" si="98"/>
        <v>0,75</v>
      </c>
      <c r="K175" s="25">
        <v>0</v>
      </c>
      <c r="L175" s="25" t="str">
        <f t="shared" si="105"/>
        <v>укомплектован</v>
      </c>
      <c r="M175" s="25" t="str">
        <f t="shared" si="97"/>
        <v>1</v>
      </c>
      <c r="N175" s="41"/>
      <c r="O175" s="75">
        <f t="shared" si="106"/>
        <v>0.75</v>
      </c>
      <c r="P175" s="31">
        <f t="shared" si="107"/>
        <v>1316117</v>
      </c>
      <c r="Q175" s="31">
        <f t="shared" si="108"/>
        <v>987087.75</v>
      </c>
      <c r="R175" s="31">
        <f t="shared" si="109"/>
        <v>987088</v>
      </c>
      <c r="S175" s="32">
        <f t="shared" si="111"/>
        <v>82257.333333333328</v>
      </c>
      <c r="T175" s="32">
        <f t="shared" si="114"/>
        <v>82257.333333333328</v>
      </c>
      <c r="U175" s="32">
        <f t="shared" si="114"/>
        <v>82257.333333333328</v>
      </c>
      <c r="V175" s="32">
        <f t="shared" si="114"/>
        <v>82257.333333333328</v>
      </c>
      <c r="W175" s="32">
        <f t="shared" si="114"/>
        <v>82257.333333333328</v>
      </c>
      <c r="X175" s="32">
        <f t="shared" si="114"/>
        <v>82257.333333333328</v>
      </c>
      <c r="Y175" s="32">
        <f t="shared" si="114"/>
        <v>82257.333333333328</v>
      </c>
      <c r="Z175" s="32">
        <f t="shared" si="114"/>
        <v>82257.333333333328</v>
      </c>
      <c r="AA175" s="32">
        <f t="shared" si="114"/>
        <v>82257.333333333328</v>
      </c>
      <c r="AB175" s="32">
        <f t="shared" si="114"/>
        <v>82257.333333333328</v>
      </c>
      <c r="AC175" s="32">
        <f t="shared" si="114"/>
        <v>82257.333333333328</v>
      </c>
      <c r="AD175" s="32">
        <f t="shared" si="114"/>
        <v>82257.333333333328</v>
      </c>
      <c r="AE175" s="33">
        <f t="shared" si="100"/>
        <v>987088.00000000012</v>
      </c>
      <c r="AF175" s="76"/>
    </row>
    <row r="176" spans="1:32" ht="30" x14ac:dyDescent="0.25">
      <c r="A176" s="29">
        <f t="shared" si="99"/>
        <v>156</v>
      </c>
      <c r="B176" s="29"/>
      <c r="C176" s="29">
        <f t="shared" si="115"/>
        <v>28</v>
      </c>
      <c r="D176" s="30" t="s">
        <v>200</v>
      </c>
      <c r="E176" s="38">
        <v>192</v>
      </c>
      <c r="F176" s="23" t="str">
        <f t="shared" si="102"/>
        <v>от 100 до 900 жителей</v>
      </c>
      <c r="G176" s="39">
        <f t="shared" si="103"/>
        <v>1</v>
      </c>
      <c r="H176" s="72" t="str">
        <f t="shared" si="96"/>
        <v>1</v>
      </c>
      <c r="I176" s="25" t="str">
        <f t="shared" si="104"/>
        <v>не соответствует</v>
      </c>
      <c r="J176" s="25" t="str">
        <f t="shared" si="98"/>
        <v>0,75</v>
      </c>
      <c r="K176" s="25">
        <v>0</v>
      </c>
      <c r="L176" s="25" t="str">
        <f t="shared" si="105"/>
        <v>укомплектован</v>
      </c>
      <c r="M176" s="25" t="str">
        <f t="shared" si="97"/>
        <v>1</v>
      </c>
      <c r="N176" s="41"/>
      <c r="O176" s="75">
        <f t="shared" si="106"/>
        <v>0.75</v>
      </c>
      <c r="P176" s="31">
        <f t="shared" si="107"/>
        <v>1316117</v>
      </c>
      <c r="Q176" s="31">
        <f t="shared" si="108"/>
        <v>987087.75</v>
      </c>
      <c r="R176" s="31">
        <f t="shared" si="109"/>
        <v>987088</v>
      </c>
      <c r="S176" s="32">
        <f t="shared" si="111"/>
        <v>82257.333333333328</v>
      </c>
      <c r="T176" s="32">
        <f t="shared" si="114"/>
        <v>82257.333333333328</v>
      </c>
      <c r="U176" s="32">
        <f t="shared" si="114"/>
        <v>82257.333333333328</v>
      </c>
      <c r="V176" s="32">
        <f t="shared" si="114"/>
        <v>82257.333333333328</v>
      </c>
      <c r="W176" s="32">
        <f t="shared" si="114"/>
        <v>82257.333333333328</v>
      </c>
      <c r="X176" s="32">
        <f t="shared" si="114"/>
        <v>82257.333333333328</v>
      </c>
      <c r="Y176" s="32">
        <f t="shared" si="114"/>
        <v>82257.333333333328</v>
      </c>
      <c r="Z176" s="32">
        <f t="shared" si="114"/>
        <v>82257.333333333328</v>
      </c>
      <c r="AA176" s="32">
        <f t="shared" si="114"/>
        <v>82257.333333333328</v>
      </c>
      <c r="AB176" s="32">
        <f t="shared" si="114"/>
        <v>82257.333333333328</v>
      </c>
      <c r="AC176" s="32">
        <f t="shared" si="114"/>
        <v>82257.333333333328</v>
      </c>
      <c r="AD176" s="32">
        <f t="shared" si="114"/>
        <v>82257.333333333328</v>
      </c>
      <c r="AE176" s="33">
        <f t="shared" si="100"/>
        <v>987088.00000000012</v>
      </c>
      <c r="AF176" s="76"/>
    </row>
    <row r="177" spans="1:32" ht="30" x14ac:dyDescent="0.25">
      <c r="A177" s="29">
        <f t="shared" si="99"/>
        <v>157</v>
      </c>
      <c r="B177" s="29"/>
      <c r="C177" s="29">
        <f t="shared" si="115"/>
        <v>29</v>
      </c>
      <c r="D177" s="30" t="s">
        <v>201</v>
      </c>
      <c r="E177" s="38">
        <v>55</v>
      </c>
      <c r="F177" s="23" t="str">
        <f t="shared" si="102"/>
        <v>до 100 жителей</v>
      </c>
      <c r="G177" s="39">
        <f t="shared" si="103"/>
        <v>0</v>
      </c>
      <c r="H177" s="72">
        <f t="shared" si="96"/>
        <v>0.9</v>
      </c>
      <c r="I177" s="25" t="str">
        <f t="shared" si="104"/>
        <v>не соответствует</v>
      </c>
      <c r="J177" s="25" t="str">
        <f t="shared" si="98"/>
        <v>0,75</v>
      </c>
      <c r="K177" s="25">
        <v>0</v>
      </c>
      <c r="L177" s="25" t="str">
        <f t="shared" si="105"/>
        <v>не укомплектован</v>
      </c>
      <c r="M177" s="25" t="str">
        <f t="shared" si="97"/>
        <v>0,25</v>
      </c>
      <c r="N177" s="42">
        <v>1</v>
      </c>
      <c r="O177" s="75">
        <f t="shared" si="106"/>
        <v>0.16875000000000001</v>
      </c>
      <c r="P177" s="31">
        <f t="shared" si="107"/>
        <v>1184505.3</v>
      </c>
      <c r="Q177" s="31">
        <f t="shared" si="108"/>
        <v>888378.97500000009</v>
      </c>
      <c r="R177" s="31">
        <f t="shared" si="109"/>
        <v>222095</v>
      </c>
      <c r="S177" s="32">
        <f t="shared" si="111"/>
        <v>18507.916666666668</v>
      </c>
      <c r="T177" s="32">
        <f t="shared" si="114"/>
        <v>18507.916666666668</v>
      </c>
      <c r="U177" s="32">
        <f t="shared" si="114"/>
        <v>18507.916666666668</v>
      </c>
      <c r="V177" s="32">
        <f t="shared" si="114"/>
        <v>18507.916666666668</v>
      </c>
      <c r="W177" s="32">
        <f t="shared" si="114"/>
        <v>18507.916666666668</v>
      </c>
      <c r="X177" s="32">
        <f t="shared" si="114"/>
        <v>18507.916666666668</v>
      </c>
      <c r="Y177" s="32">
        <f t="shared" si="114"/>
        <v>18507.916666666668</v>
      </c>
      <c r="Z177" s="32">
        <f t="shared" si="114"/>
        <v>18507.916666666668</v>
      </c>
      <c r="AA177" s="32">
        <f t="shared" si="114"/>
        <v>18507.916666666668</v>
      </c>
      <c r="AB177" s="32">
        <f t="shared" si="114"/>
        <v>18507.916666666668</v>
      </c>
      <c r="AC177" s="32">
        <f t="shared" si="114"/>
        <v>18507.916666666668</v>
      </c>
      <c r="AD177" s="32">
        <f t="shared" si="114"/>
        <v>18507.916666666668</v>
      </c>
      <c r="AE177" s="33">
        <f t="shared" si="100"/>
        <v>222094.99999999997</v>
      </c>
      <c r="AF177" s="76"/>
    </row>
    <row r="178" spans="1:32" ht="30" x14ac:dyDescent="0.25">
      <c r="A178" s="29">
        <f t="shared" si="99"/>
        <v>158</v>
      </c>
      <c r="B178" s="29"/>
      <c r="C178" s="29">
        <f t="shared" si="115"/>
        <v>30</v>
      </c>
      <c r="D178" s="30" t="s">
        <v>202</v>
      </c>
      <c r="E178" s="38">
        <v>89</v>
      </c>
      <c r="F178" s="23" t="str">
        <f t="shared" si="102"/>
        <v>до 100 жителей</v>
      </c>
      <c r="G178" s="39">
        <f t="shared" si="103"/>
        <v>0</v>
      </c>
      <c r="H178" s="72">
        <f t="shared" si="96"/>
        <v>0.9</v>
      </c>
      <c r="I178" s="25" t="str">
        <f t="shared" si="104"/>
        <v>не соответствует</v>
      </c>
      <c r="J178" s="25" t="str">
        <f t="shared" si="98"/>
        <v>0,75</v>
      </c>
      <c r="K178" s="25">
        <v>0</v>
      </c>
      <c r="L178" s="25" t="str">
        <f t="shared" si="105"/>
        <v>не укомплектован</v>
      </c>
      <c r="M178" s="25" t="str">
        <f t="shared" si="97"/>
        <v>0,25</v>
      </c>
      <c r="N178" s="42">
        <v>1</v>
      </c>
      <c r="O178" s="75">
        <f t="shared" si="106"/>
        <v>0.16875000000000001</v>
      </c>
      <c r="P178" s="31">
        <f t="shared" si="107"/>
        <v>1184505.3</v>
      </c>
      <c r="Q178" s="31">
        <f t="shared" si="108"/>
        <v>888378.97500000009</v>
      </c>
      <c r="R178" s="31">
        <f t="shared" si="109"/>
        <v>222095</v>
      </c>
      <c r="S178" s="32">
        <f t="shared" si="111"/>
        <v>18507.916666666668</v>
      </c>
      <c r="T178" s="32">
        <f t="shared" si="114"/>
        <v>18507.916666666668</v>
      </c>
      <c r="U178" s="32">
        <f t="shared" si="114"/>
        <v>18507.916666666668</v>
      </c>
      <c r="V178" s="32">
        <f t="shared" si="114"/>
        <v>18507.916666666668</v>
      </c>
      <c r="W178" s="32">
        <f t="shared" si="114"/>
        <v>18507.916666666668</v>
      </c>
      <c r="X178" s="32">
        <f t="shared" si="114"/>
        <v>18507.916666666668</v>
      </c>
      <c r="Y178" s="32">
        <f t="shared" si="114"/>
        <v>18507.916666666668</v>
      </c>
      <c r="Z178" s="32">
        <f t="shared" si="114"/>
        <v>18507.916666666668</v>
      </c>
      <c r="AA178" s="32">
        <f t="shared" si="114"/>
        <v>18507.916666666668</v>
      </c>
      <c r="AB178" s="32">
        <f t="shared" si="114"/>
        <v>18507.916666666668</v>
      </c>
      <c r="AC178" s="32">
        <f t="shared" si="114"/>
        <v>18507.916666666668</v>
      </c>
      <c r="AD178" s="32">
        <f t="shared" si="114"/>
        <v>18507.916666666668</v>
      </c>
      <c r="AE178" s="33">
        <f t="shared" si="100"/>
        <v>222094.99999999997</v>
      </c>
      <c r="AF178" s="76"/>
    </row>
    <row r="179" spans="1:32" ht="30" x14ac:dyDescent="0.25">
      <c r="A179" s="29">
        <f t="shared" si="99"/>
        <v>159</v>
      </c>
      <c r="B179" s="29"/>
      <c r="C179" s="29">
        <f t="shared" si="115"/>
        <v>31</v>
      </c>
      <c r="D179" s="30" t="s">
        <v>203</v>
      </c>
      <c r="E179" s="38">
        <v>249</v>
      </c>
      <c r="F179" s="23" t="str">
        <f t="shared" si="102"/>
        <v>от 100 до 900 жителей</v>
      </c>
      <c r="G179" s="39">
        <f t="shared" si="103"/>
        <v>1</v>
      </c>
      <c r="H179" s="72" t="str">
        <f t="shared" si="96"/>
        <v>1</v>
      </c>
      <c r="I179" s="25" t="str">
        <f t="shared" si="104"/>
        <v>не соответствует</v>
      </c>
      <c r="J179" s="25" t="str">
        <f t="shared" si="98"/>
        <v>0,75</v>
      </c>
      <c r="K179" s="25">
        <v>0</v>
      </c>
      <c r="L179" s="25" t="str">
        <f t="shared" si="105"/>
        <v>укомплектован</v>
      </c>
      <c r="M179" s="25" t="str">
        <f t="shared" si="97"/>
        <v>1</v>
      </c>
      <c r="N179" s="41"/>
      <c r="O179" s="75">
        <f t="shared" si="106"/>
        <v>0.75</v>
      </c>
      <c r="P179" s="31">
        <f t="shared" si="107"/>
        <v>1316117</v>
      </c>
      <c r="Q179" s="31">
        <f t="shared" si="108"/>
        <v>987087.75</v>
      </c>
      <c r="R179" s="31">
        <f t="shared" si="109"/>
        <v>987088</v>
      </c>
      <c r="S179" s="32">
        <f t="shared" si="111"/>
        <v>82257.333333333328</v>
      </c>
      <c r="T179" s="32">
        <f t="shared" si="114"/>
        <v>82257.333333333328</v>
      </c>
      <c r="U179" s="32">
        <f t="shared" si="114"/>
        <v>82257.333333333328</v>
      </c>
      <c r="V179" s="32">
        <f t="shared" si="114"/>
        <v>82257.333333333328</v>
      </c>
      <c r="W179" s="32">
        <f t="shared" si="114"/>
        <v>82257.333333333328</v>
      </c>
      <c r="X179" s="32">
        <f t="shared" si="114"/>
        <v>82257.333333333328</v>
      </c>
      <c r="Y179" s="32">
        <f t="shared" si="114"/>
        <v>82257.333333333328</v>
      </c>
      <c r="Z179" s="32">
        <f t="shared" si="114"/>
        <v>82257.333333333328</v>
      </c>
      <c r="AA179" s="32">
        <f t="shared" si="114"/>
        <v>82257.333333333328</v>
      </c>
      <c r="AB179" s="32">
        <f t="shared" si="114"/>
        <v>82257.333333333328</v>
      </c>
      <c r="AC179" s="32">
        <f t="shared" si="114"/>
        <v>82257.333333333328</v>
      </c>
      <c r="AD179" s="32">
        <f t="shared" si="114"/>
        <v>82257.333333333328</v>
      </c>
      <c r="AE179" s="33">
        <f t="shared" si="100"/>
        <v>987088.00000000012</v>
      </c>
      <c r="AF179" s="76"/>
    </row>
    <row r="180" spans="1:32" ht="30" x14ac:dyDescent="0.25">
      <c r="A180" s="29">
        <f t="shared" si="99"/>
        <v>160</v>
      </c>
      <c r="B180" s="29"/>
      <c r="C180" s="29">
        <f t="shared" si="115"/>
        <v>32</v>
      </c>
      <c r="D180" s="30" t="s">
        <v>204</v>
      </c>
      <c r="E180" s="38">
        <v>63</v>
      </c>
      <c r="F180" s="23" t="str">
        <f t="shared" si="102"/>
        <v>до 100 жителей</v>
      </c>
      <c r="G180" s="39">
        <f t="shared" si="103"/>
        <v>0</v>
      </c>
      <c r="H180" s="72">
        <f t="shared" si="96"/>
        <v>0.9</v>
      </c>
      <c r="I180" s="25" t="str">
        <f t="shared" si="104"/>
        <v>не соответствует</v>
      </c>
      <c r="J180" s="25" t="str">
        <f t="shared" si="98"/>
        <v>0,75</v>
      </c>
      <c r="K180" s="25">
        <v>0</v>
      </c>
      <c r="L180" s="25" t="str">
        <f t="shared" si="105"/>
        <v>укомплектован</v>
      </c>
      <c r="M180" s="25" t="str">
        <f t="shared" si="97"/>
        <v>1</v>
      </c>
      <c r="N180" s="41">
        <v>0</v>
      </c>
      <c r="O180" s="75">
        <f t="shared" si="106"/>
        <v>0.67500000000000004</v>
      </c>
      <c r="P180" s="31">
        <f t="shared" si="107"/>
        <v>1184505.3</v>
      </c>
      <c r="Q180" s="31">
        <f t="shared" si="108"/>
        <v>888378.97500000009</v>
      </c>
      <c r="R180" s="31">
        <f t="shared" si="109"/>
        <v>888379</v>
      </c>
      <c r="S180" s="32">
        <f t="shared" si="111"/>
        <v>74031.583333333328</v>
      </c>
      <c r="T180" s="32">
        <f t="shared" si="114"/>
        <v>74031.583333333328</v>
      </c>
      <c r="U180" s="32">
        <f t="shared" si="114"/>
        <v>74031.583333333328</v>
      </c>
      <c r="V180" s="32">
        <f t="shared" si="114"/>
        <v>74031.583333333328</v>
      </c>
      <c r="W180" s="32">
        <f t="shared" si="114"/>
        <v>74031.583333333328</v>
      </c>
      <c r="X180" s="32">
        <f t="shared" si="114"/>
        <v>74031.583333333328</v>
      </c>
      <c r="Y180" s="32">
        <f t="shared" si="114"/>
        <v>74031.583333333328</v>
      </c>
      <c r="Z180" s="32">
        <f t="shared" si="114"/>
        <v>74031.583333333328</v>
      </c>
      <c r="AA180" s="32">
        <f t="shared" si="114"/>
        <v>74031.583333333328</v>
      </c>
      <c r="AB180" s="32">
        <f t="shared" si="114"/>
        <v>74031.583333333328</v>
      </c>
      <c r="AC180" s="32">
        <f t="shared" si="114"/>
        <v>74031.583333333328</v>
      </c>
      <c r="AD180" s="32">
        <f t="shared" si="114"/>
        <v>74031.583333333328</v>
      </c>
      <c r="AE180" s="33">
        <f t="shared" si="100"/>
        <v>888379.00000000012</v>
      </c>
      <c r="AF180" s="76"/>
    </row>
    <row r="181" spans="1:32" x14ac:dyDescent="0.25">
      <c r="A181" s="19"/>
      <c r="B181" s="19">
        <v>10</v>
      </c>
      <c r="C181" s="19"/>
      <c r="D181" s="21" t="s">
        <v>205</v>
      </c>
      <c r="E181" s="38"/>
      <c r="F181" s="23"/>
      <c r="G181" s="39"/>
      <c r="H181" s="72"/>
      <c r="I181" s="25"/>
      <c r="J181" s="25"/>
      <c r="K181" s="25"/>
      <c r="L181" s="25"/>
      <c r="M181" s="25"/>
      <c r="N181" s="41"/>
      <c r="O181" s="75"/>
      <c r="P181" s="26">
        <f t="shared" ref="P181:AD181" si="116">SUM(P182:P184)</f>
        <v>3948351</v>
      </c>
      <c r="Q181" s="26">
        <f t="shared" si="116"/>
        <v>2961263.25</v>
      </c>
      <c r="R181" s="26">
        <f t="shared" si="116"/>
        <v>2961264</v>
      </c>
      <c r="S181" s="27">
        <f t="shared" si="116"/>
        <v>246772</v>
      </c>
      <c r="T181" s="27">
        <f t="shared" si="116"/>
        <v>246772</v>
      </c>
      <c r="U181" s="27">
        <f t="shared" si="116"/>
        <v>246772</v>
      </c>
      <c r="V181" s="27">
        <f t="shared" si="116"/>
        <v>246772</v>
      </c>
      <c r="W181" s="27">
        <f t="shared" si="116"/>
        <v>246772</v>
      </c>
      <c r="X181" s="27">
        <f t="shared" si="116"/>
        <v>246772</v>
      </c>
      <c r="Y181" s="27">
        <f t="shared" si="116"/>
        <v>246772</v>
      </c>
      <c r="Z181" s="27">
        <f t="shared" si="116"/>
        <v>246772</v>
      </c>
      <c r="AA181" s="27">
        <f t="shared" si="116"/>
        <v>246772</v>
      </c>
      <c r="AB181" s="27">
        <f t="shared" si="116"/>
        <v>246772</v>
      </c>
      <c r="AC181" s="27">
        <f t="shared" si="116"/>
        <v>246772</v>
      </c>
      <c r="AD181" s="27">
        <f t="shared" si="116"/>
        <v>246772</v>
      </c>
      <c r="AE181" s="28">
        <f>SUM(AE182:AE184)</f>
        <v>2961264.0000000005</v>
      </c>
      <c r="AF181" s="77"/>
    </row>
    <row r="182" spans="1:32" x14ac:dyDescent="0.25">
      <c r="A182" s="29">
        <f>A180+1</f>
        <v>161</v>
      </c>
      <c r="B182" s="29"/>
      <c r="C182" s="29">
        <v>1</v>
      </c>
      <c r="D182" s="30" t="s">
        <v>206</v>
      </c>
      <c r="E182" s="38">
        <v>395</v>
      </c>
      <c r="F182" s="23" t="str">
        <f>IF(G182=0,"до 100 жителей",IF(G182=1,"от 100 до 900 жителей",IF(G182=2,"от 900 до 1500 жителей",IF(G182=3,"от 1500 до 2000 жителей",IF(G182=4,"более 2000 жителей")))))</f>
        <v>от 100 до 900 жителей</v>
      </c>
      <c r="G182" s="39">
        <f>IF(E182&lt;100,0,(IF(E182&lt;900,1,(IF(E182&lt;1500,2,IF(E182&lt;2000,3,4))))))</f>
        <v>1</v>
      </c>
      <c r="H182" s="72" t="str">
        <f t="shared" si="96"/>
        <v>1</v>
      </c>
      <c r="I182" s="25" t="str">
        <f>IF(K182=0,"не соответствует",IF(K182=1,"соответствует",))</f>
        <v>не соответствует</v>
      </c>
      <c r="J182" s="25" t="str">
        <f t="shared" si="98"/>
        <v>0,75</v>
      </c>
      <c r="K182" s="25">
        <v>0</v>
      </c>
      <c r="L182" s="25" t="str">
        <f>IF(N182=0,"укомплектован",IF(N182=1,"не укомплектован",))</f>
        <v>укомплектован</v>
      </c>
      <c r="M182" s="25" t="str">
        <f t="shared" si="97"/>
        <v>1</v>
      </c>
      <c r="N182" s="41"/>
      <c r="O182" s="75">
        <f>H182*J182*M182</f>
        <v>0.75</v>
      </c>
      <c r="P182" s="31">
        <f>IF(G182=0,$E$3*H182,IF(G182=4,$E$5*H182,IF(G182=1,$E$3,IF(G182=2,$E$4,IF(G182=3,$E$5)))))</f>
        <v>1316117</v>
      </c>
      <c r="Q182" s="31">
        <f>IF(K182=0,P182*$I$7,P182)</f>
        <v>987087.75</v>
      </c>
      <c r="R182" s="31">
        <f>ROUND(IF(N182=1,Q182*$R$7,Q182),0)</f>
        <v>987088</v>
      </c>
      <c r="S182" s="32">
        <f>R182/12</f>
        <v>82257.333333333328</v>
      </c>
      <c r="T182" s="32">
        <f>S182</f>
        <v>82257.333333333328</v>
      </c>
      <c r="U182" s="32">
        <f t="shared" ref="U182:AD182" si="117">T182</f>
        <v>82257.333333333328</v>
      </c>
      <c r="V182" s="32">
        <f t="shared" si="117"/>
        <v>82257.333333333328</v>
      </c>
      <c r="W182" s="32">
        <f t="shared" si="117"/>
        <v>82257.333333333328</v>
      </c>
      <c r="X182" s="32">
        <f t="shared" si="117"/>
        <v>82257.333333333328</v>
      </c>
      <c r="Y182" s="32">
        <f t="shared" si="117"/>
        <v>82257.333333333328</v>
      </c>
      <c r="Z182" s="32">
        <f t="shared" si="117"/>
        <v>82257.333333333328</v>
      </c>
      <c r="AA182" s="32">
        <f t="shared" si="117"/>
        <v>82257.333333333328</v>
      </c>
      <c r="AB182" s="32">
        <f t="shared" si="117"/>
        <v>82257.333333333328</v>
      </c>
      <c r="AC182" s="32">
        <f t="shared" si="117"/>
        <v>82257.333333333328</v>
      </c>
      <c r="AD182" s="32">
        <f t="shared" si="117"/>
        <v>82257.333333333328</v>
      </c>
      <c r="AE182" s="33">
        <f t="shared" si="100"/>
        <v>987088.00000000012</v>
      </c>
      <c r="AF182" s="76"/>
    </row>
    <row r="183" spans="1:32" x14ac:dyDescent="0.25">
      <c r="A183" s="29">
        <f t="shared" si="99"/>
        <v>162</v>
      </c>
      <c r="B183" s="29"/>
      <c r="C183" s="29">
        <v>2</v>
      </c>
      <c r="D183" s="30" t="s">
        <v>207</v>
      </c>
      <c r="E183" s="38">
        <v>462</v>
      </c>
      <c r="F183" s="23" t="str">
        <f>IF(G183=0,"до 100 жителей",IF(G183=1,"от 100 до 900 жителей",IF(G183=2,"от 900 до 1500 жителей",IF(G183=3,"от 1500 до 2000 жителей",IF(G183=4,"более 2000 жителей")))))</f>
        <v>от 100 до 900 жителей</v>
      </c>
      <c r="G183" s="39">
        <f>IF(E183&lt;100,0,(IF(E183&lt;900,1,(IF(E183&lt;1500,2,IF(E183&lt;2000,3,4))))))</f>
        <v>1</v>
      </c>
      <c r="H183" s="72" t="str">
        <f t="shared" si="96"/>
        <v>1</v>
      </c>
      <c r="I183" s="25" t="str">
        <f>IF(K183=0,"не соответствует",IF(K183=1,"соответствует",))</f>
        <v>не соответствует</v>
      </c>
      <c r="J183" s="25" t="str">
        <f t="shared" si="98"/>
        <v>0,75</v>
      </c>
      <c r="K183" s="25">
        <v>0</v>
      </c>
      <c r="L183" s="25" t="str">
        <f>IF(N183=0,"укомплектован",IF(N183=1,"не укомплектован",))</f>
        <v>укомплектован</v>
      </c>
      <c r="M183" s="25" t="str">
        <f t="shared" si="97"/>
        <v>1</v>
      </c>
      <c r="N183" s="41"/>
      <c r="O183" s="75">
        <f>H183*J183*M183</f>
        <v>0.75</v>
      </c>
      <c r="P183" s="31">
        <f>IF(G183=0,$E$3*H183,IF(G183=4,$E$5*H183,IF(G183=1,$E$3,IF(G183=2,$E$4,IF(G183=3,$E$5)))))</f>
        <v>1316117</v>
      </c>
      <c r="Q183" s="31">
        <f>IF(K183=0,P183*$I$7,P183)</f>
        <v>987087.75</v>
      </c>
      <c r="R183" s="31">
        <f>ROUND(IF(N183=1,Q183*$R$7,Q183),0)</f>
        <v>987088</v>
      </c>
      <c r="S183" s="32">
        <f>R183/12</f>
        <v>82257.333333333328</v>
      </c>
      <c r="T183" s="32">
        <f t="shared" ref="T183:AD184" si="118">S183</f>
        <v>82257.333333333328</v>
      </c>
      <c r="U183" s="32">
        <f t="shared" si="118"/>
        <v>82257.333333333328</v>
      </c>
      <c r="V183" s="32">
        <f t="shared" si="118"/>
        <v>82257.333333333328</v>
      </c>
      <c r="W183" s="32">
        <f t="shared" si="118"/>
        <v>82257.333333333328</v>
      </c>
      <c r="X183" s="32">
        <f t="shared" si="118"/>
        <v>82257.333333333328</v>
      </c>
      <c r="Y183" s="32">
        <f t="shared" si="118"/>
        <v>82257.333333333328</v>
      </c>
      <c r="Z183" s="32">
        <f t="shared" si="118"/>
        <v>82257.333333333328</v>
      </c>
      <c r="AA183" s="32">
        <f t="shared" si="118"/>
        <v>82257.333333333328</v>
      </c>
      <c r="AB183" s="32">
        <f t="shared" si="118"/>
        <v>82257.333333333328</v>
      </c>
      <c r="AC183" s="32">
        <f t="shared" si="118"/>
        <v>82257.333333333328</v>
      </c>
      <c r="AD183" s="32">
        <f t="shared" si="118"/>
        <v>82257.333333333328</v>
      </c>
      <c r="AE183" s="33">
        <f t="shared" si="100"/>
        <v>987088.00000000012</v>
      </c>
      <c r="AF183" s="76"/>
    </row>
    <row r="184" spans="1:32" x14ac:dyDescent="0.25">
      <c r="A184" s="29">
        <f t="shared" si="99"/>
        <v>163</v>
      </c>
      <c r="B184" s="29"/>
      <c r="C184" s="29">
        <v>3</v>
      </c>
      <c r="D184" s="30" t="s">
        <v>208</v>
      </c>
      <c r="E184" s="38">
        <v>702</v>
      </c>
      <c r="F184" s="23" t="str">
        <f>IF(G184=0,"до 100 жителей",IF(G184=1,"от 100 до 900 жителей",IF(G184=2,"от 900 до 1500 жителей",IF(G184=3,"от 1500 до 2000 жителей",IF(G184=4,"более 2000 жителей")))))</f>
        <v>от 100 до 900 жителей</v>
      </c>
      <c r="G184" s="39">
        <f>IF(E184&lt;100,0,(IF(E184&lt;900,1,(IF(E184&lt;1500,2,IF(E184&lt;2000,3,4))))))</f>
        <v>1</v>
      </c>
      <c r="H184" s="72" t="str">
        <f t="shared" si="96"/>
        <v>1</v>
      </c>
      <c r="I184" s="25" t="str">
        <f>IF(K184=0,"не соответствует",IF(K184=1,"соответствует",))</f>
        <v>не соответствует</v>
      </c>
      <c r="J184" s="25" t="str">
        <f t="shared" si="98"/>
        <v>0,75</v>
      </c>
      <c r="K184" s="25">
        <v>0</v>
      </c>
      <c r="L184" s="25" t="str">
        <f>IF(N184=0,"укомплектован",IF(N184=1,"не укомплектован",))</f>
        <v>укомплектован</v>
      </c>
      <c r="M184" s="25" t="str">
        <f t="shared" si="97"/>
        <v>1</v>
      </c>
      <c r="N184" s="41"/>
      <c r="O184" s="75">
        <f>H184*J184*M184</f>
        <v>0.75</v>
      </c>
      <c r="P184" s="31">
        <f>IF(G184=0,$E$3*H184,IF(G184=4,$E$5*H184,IF(G184=1,$E$3,IF(G184=2,$E$4,IF(G184=3,$E$5)))))</f>
        <v>1316117</v>
      </c>
      <c r="Q184" s="31">
        <f>IF(K184=0,P184*$I$7,P184)</f>
        <v>987087.75</v>
      </c>
      <c r="R184" s="31">
        <f>ROUND(IF(N184=1,Q184*$R$7,Q184),0)</f>
        <v>987088</v>
      </c>
      <c r="S184" s="32">
        <f>R184/12</f>
        <v>82257.333333333328</v>
      </c>
      <c r="T184" s="32">
        <f t="shared" si="118"/>
        <v>82257.333333333328</v>
      </c>
      <c r="U184" s="32">
        <f t="shared" si="118"/>
        <v>82257.333333333328</v>
      </c>
      <c r="V184" s="32">
        <f t="shared" si="118"/>
        <v>82257.333333333328</v>
      </c>
      <c r="W184" s="32">
        <f t="shared" si="118"/>
        <v>82257.333333333328</v>
      </c>
      <c r="X184" s="32">
        <f t="shared" si="118"/>
        <v>82257.333333333328</v>
      </c>
      <c r="Y184" s="32">
        <f t="shared" si="118"/>
        <v>82257.333333333328</v>
      </c>
      <c r="Z184" s="32">
        <f t="shared" si="118"/>
        <v>82257.333333333328</v>
      </c>
      <c r="AA184" s="32">
        <f t="shared" si="118"/>
        <v>82257.333333333328</v>
      </c>
      <c r="AB184" s="32">
        <f t="shared" si="118"/>
        <v>82257.333333333328</v>
      </c>
      <c r="AC184" s="32">
        <f t="shared" si="118"/>
        <v>82257.333333333328</v>
      </c>
      <c r="AD184" s="32">
        <f t="shared" si="118"/>
        <v>82257.333333333328</v>
      </c>
      <c r="AE184" s="33">
        <f t="shared" si="100"/>
        <v>987088.00000000012</v>
      </c>
      <c r="AF184" s="76"/>
    </row>
    <row r="185" spans="1:32" x14ac:dyDescent="0.25">
      <c r="A185" s="19"/>
      <c r="B185" s="19">
        <v>11</v>
      </c>
      <c r="C185" s="19"/>
      <c r="D185" s="21" t="s">
        <v>209</v>
      </c>
      <c r="E185" s="38"/>
      <c r="F185" s="23"/>
      <c r="G185" s="39"/>
      <c r="H185" s="72"/>
      <c r="I185" s="25"/>
      <c r="J185" s="25"/>
      <c r="K185" s="25"/>
      <c r="L185" s="25"/>
      <c r="M185" s="25"/>
      <c r="N185" s="41"/>
      <c r="O185" s="75"/>
      <c r="P185" s="26">
        <f>SUM(P186)</f>
        <v>1316117</v>
      </c>
      <c r="Q185" s="26">
        <f>SUM(Q186)</f>
        <v>987087.75</v>
      </c>
      <c r="R185" s="26">
        <f>SUM(R186)</f>
        <v>987088</v>
      </c>
      <c r="S185" s="27">
        <f>S186</f>
        <v>82257.333333333328</v>
      </c>
      <c r="T185" s="27">
        <f t="shared" ref="T185:AC185" si="119">T186</f>
        <v>82257.333333333328</v>
      </c>
      <c r="U185" s="27">
        <f t="shared" si="119"/>
        <v>82257.333333333328</v>
      </c>
      <c r="V185" s="27">
        <f t="shared" si="119"/>
        <v>82257.333333333328</v>
      </c>
      <c r="W185" s="27">
        <f t="shared" si="119"/>
        <v>82257.333333333328</v>
      </c>
      <c r="X185" s="27">
        <f t="shared" si="119"/>
        <v>82257.333333333328</v>
      </c>
      <c r="Y185" s="27">
        <f t="shared" si="119"/>
        <v>82257.333333333328</v>
      </c>
      <c r="Z185" s="27">
        <f t="shared" si="119"/>
        <v>82257.333333333328</v>
      </c>
      <c r="AA185" s="27">
        <f t="shared" si="119"/>
        <v>82257.333333333328</v>
      </c>
      <c r="AB185" s="27">
        <f t="shared" si="119"/>
        <v>82257.333333333328</v>
      </c>
      <c r="AC185" s="27">
        <f t="shared" si="119"/>
        <v>82257.333333333328</v>
      </c>
      <c r="AD185" s="27">
        <f>SUM(AD186)</f>
        <v>82257.333333333328</v>
      </c>
      <c r="AE185" s="28">
        <f>SUM(AE186)</f>
        <v>987088.00000000012</v>
      </c>
      <c r="AF185" s="77"/>
    </row>
    <row r="186" spans="1:32" x14ac:dyDescent="0.25">
      <c r="A186" s="29">
        <f>A184+1</f>
        <v>164</v>
      </c>
      <c r="B186" s="29"/>
      <c r="C186" s="29">
        <v>1</v>
      </c>
      <c r="D186" s="30" t="s">
        <v>210</v>
      </c>
      <c r="E186" s="38">
        <v>283</v>
      </c>
      <c r="F186" s="23" t="str">
        <f>IF(G186=0,"до 100 жителей",IF(G186=1,"от 100 до 900 жителей",IF(G186=2,"от 900 до 1500 жителей",IF(G186=3,"от 1500 до 2000 жителей",IF(G186=4,"более 2000 жителей")))))</f>
        <v>от 100 до 900 жителей</v>
      </c>
      <c r="G186" s="39">
        <f>IF(E186&lt;100,0,(IF(E186&lt;900,1,(IF(E186&lt;1500,2,IF(E186&lt;2000,3,4))))))</f>
        <v>1</v>
      </c>
      <c r="H186" s="72" t="str">
        <f t="shared" si="96"/>
        <v>1</v>
      </c>
      <c r="I186" s="25" t="str">
        <f>IF(K186=0,"не соответствует",IF(K186=1,"соответствует",))</f>
        <v>не соответствует</v>
      </c>
      <c r="J186" s="25" t="str">
        <f t="shared" si="98"/>
        <v>0,75</v>
      </c>
      <c r="K186" s="25">
        <v>0</v>
      </c>
      <c r="L186" s="25" t="str">
        <f>IF(N186=0,"укомплектован",IF(N186=1,"не укомплектован",))</f>
        <v>укомплектован</v>
      </c>
      <c r="M186" s="25" t="str">
        <f t="shared" si="97"/>
        <v>1</v>
      </c>
      <c r="N186" s="41"/>
      <c r="O186" s="75">
        <f>H186*J186*M186</f>
        <v>0.75</v>
      </c>
      <c r="P186" s="31">
        <f>IF(G186=0,$E$3*H186,IF(G186=4,$E$5*H186,IF(G186=1,$E$3,IF(G186=2,$E$4,IF(G186=3,$E$5)))))</f>
        <v>1316117</v>
      </c>
      <c r="Q186" s="31">
        <f>IF(K186=0,P186*$I$7,P186)</f>
        <v>987087.75</v>
      </c>
      <c r="R186" s="31">
        <f>ROUND(IF(N186=1,Q186*$R$7,Q186),0)</f>
        <v>987088</v>
      </c>
      <c r="S186" s="32">
        <f>R186/12</f>
        <v>82257.333333333328</v>
      </c>
      <c r="T186" s="32">
        <f>S186</f>
        <v>82257.333333333328</v>
      </c>
      <c r="U186" s="32">
        <f t="shared" ref="U186:AD186" si="120">T186</f>
        <v>82257.333333333328</v>
      </c>
      <c r="V186" s="32">
        <f t="shared" si="120"/>
        <v>82257.333333333328</v>
      </c>
      <c r="W186" s="32">
        <f t="shared" si="120"/>
        <v>82257.333333333328</v>
      </c>
      <c r="X186" s="32">
        <f t="shared" si="120"/>
        <v>82257.333333333328</v>
      </c>
      <c r="Y186" s="32">
        <f t="shared" si="120"/>
        <v>82257.333333333328</v>
      </c>
      <c r="Z186" s="32">
        <f t="shared" si="120"/>
        <v>82257.333333333328</v>
      </c>
      <c r="AA186" s="32">
        <f t="shared" si="120"/>
        <v>82257.333333333328</v>
      </c>
      <c r="AB186" s="32">
        <f t="shared" si="120"/>
        <v>82257.333333333328</v>
      </c>
      <c r="AC186" s="32">
        <f t="shared" si="120"/>
        <v>82257.333333333328</v>
      </c>
      <c r="AD186" s="32">
        <f t="shared" si="120"/>
        <v>82257.333333333328</v>
      </c>
      <c r="AE186" s="33">
        <f t="shared" si="100"/>
        <v>987088.00000000012</v>
      </c>
      <c r="AF186" s="76"/>
    </row>
    <row r="187" spans="1:32" ht="30" customHeight="1" x14ac:dyDescent="0.25">
      <c r="A187" s="19"/>
      <c r="B187" s="19">
        <v>12</v>
      </c>
      <c r="C187" s="19"/>
      <c r="D187" s="21" t="s">
        <v>211</v>
      </c>
      <c r="E187" s="38"/>
      <c r="F187" s="23"/>
      <c r="G187" s="39"/>
      <c r="H187" s="72"/>
      <c r="I187" s="25"/>
      <c r="J187" s="25"/>
      <c r="K187" s="25"/>
      <c r="L187" s="25"/>
      <c r="M187" s="25"/>
      <c r="N187" s="41"/>
      <c r="O187" s="75"/>
      <c r="P187" s="26">
        <f>SUM(P188:P234)</f>
        <v>68588511.200000003</v>
      </c>
      <c r="Q187" s="26">
        <f>SUM(Q188:Q234)</f>
        <v>54073617.399999999</v>
      </c>
      <c r="R187" s="26">
        <f>SUM(R188:R235)</f>
        <v>51433164</v>
      </c>
      <c r="S187" s="27">
        <f t="shared" ref="S187:AD187" si="121">SUM(S188:S235)</f>
        <v>4286097</v>
      </c>
      <c r="T187" s="27">
        <f t="shared" si="121"/>
        <v>4286097</v>
      </c>
      <c r="U187" s="27">
        <f t="shared" si="121"/>
        <v>4286097</v>
      </c>
      <c r="V187" s="27">
        <f t="shared" si="121"/>
        <v>4286097</v>
      </c>
      <c r="W187" s="27">
        <f t="shared" si="121"/>
        <v>4286097</v>
      </c>
      <c r="X187" s="27">
        <f t="shared" si="121"/>
        <v>4286097</v>
      </c>
      <c r="Y187" s="27">
        <f t="shared" si="121"/>
        <v>4286097</v>
      </c>
      <c r="Z187" s="27">
        <f t="shared" si="121"/>
        <v>4286097</v>
      </c>
      <c r="AA187" s="27">
        <f t="shared" si="121"/>
        <v>4286097</v>
      </c>
      <c r="AB187" s="27">
        <f t="shared" si="121"/>
        <v>4286097</v>
      </c>
      <c r="AC187" s="27">
        <f t="shared" si="121"/>
        <v>4286097</v>
      </c>
      <c r="AD187" s="27">
        <f t="shared" si="121"/>
        <v>4286097</v>
      </c>
      <c r="AE187" s="28">
        <f>SUM(AE188:AE235)</f>
        <v>51433164</v>
      </c>
      <c r="AF187" s="77"/>
    </row>
    <row r="188" spans="1:32" ht="30" x14ac:dyDescent="0.25">
      <c r="A188" s="29">
        <f>A186+1</f>
        <v>165</v>
      </c>
      <c r="B188" s="29"/>
      <c r="C188" s="29">
        <v>1</v>
      </c>
      <c r="D188" s="30" t="s">
        <v>212</v>
      </c>
      <c r="E188" s="38">
        <v>178</v>
      </c>
      <c r="F188" s="23" t="str">
        <f t="shared" ref="F188:F235" si="122">IF(G188=0,"до 100 жителей",IF(G188=1,"от 100 до 900 жителей",IF(G188=2,"от 900 до 1500 жителей",IF(G188=3,"от 1500 до 2000 жителей",IF(G188=4,"более 2000 жителей")))))</f>
        <v>от 100 до 900 жителей</v>
      </c>
      <c r="G188" s="39">
        <f t="shared" ref="G188:G235" si="123">IF(E188&lt;100,0,(IF(E188&lt;900,1,(IF(E188&lt;1500,2,IF(E188&lt;2000,3,4))))))</f>
        <v>1</v>
      </c>
      <c r="H188" s="72" t="str">
        <f t="shared" si="96"/>
        <v>1</v>
      </c>
      <c r="I188" s="25" t="str">
        <f t="shared" ref="I188:I235" si="124">IF(K188=0,"не соответствует",IF(K188=1,"соответствует",))</f>
        <v>не соответствует</v>
      </c>
      <c r="J188" s="25" t="str">
        <f t="shared" si="98"/>
        <v>0,75</v>
      </c>
      <c r="K188" s="25">
        <v>0</v>
      </c>
      <c r="L188" s="25" t="str">
        <f t="shared" ref="L188:L235" si="125">IF(N188=0,"укомплектован",IF(N188=1,"не укомплектован",))</f>
        <v>укомплектован</v>
      </c>
      <c r="M188" s="25" t="str">
        <f t="shared" si="97"/>
        <v>1</v>
      </c>
      <c r="N188" s="41"/>
      <c r="O188" s="75">
        <f t="shared" ref="O188:O235" si="126">H188*J188*M188</f>
        <v>0.75</v>
      </c>
      <c r="P188" s="31">
        <f t="shared" ref="P188:P223" si="127">IF(G188=0,$E$3*H188,IF(G188=4,$E$5*H188,IF(G188=1,$E$3,IF(G188=2,$E$4,IF(G188=3,$E$5)))))</f>
        <v>1316117</v>
      </c>
      <c r="Q188" s="31">
        <f t="shared" ref="Q188:Q235" si="128">IF(K188=0,P188*$I$7,P188)</f>
        <v>987087.75</v>
      </c>
      <c r="R188" s="31">
        <f t="shared" ref="R188:R235" si="129">ROUND(IF(N188=1,Q188*$R$7,Q188),0)</f>
        <v>987088</v>
      </c>
      <c r="S188" s="32">
        <f>R188/12</f>
        <v>82257.333333333328</v>
      </c>
      <c r="T188" s="32">
        <f>S188</f>
        <v>82257.333333333328</v>
      </c>
      <c r="U188" s="32">
        <f t="shared" ref="U188:AD188" si="130">T188</f>
        <v>82257.333333333328</v>
      </c>
      <c r="V188" s="32">
        <f t="shared" si="130"/>
        <v>82257.333333333328</v>
      </c>
      <c r="W188" s="32">
        <f t="shared" si="130"/>
        <v>82257.333333333328</v>
      </c>
      <c r="X188" s="32">
        <f t="shared" si="130"/>
        <v>82257.333333333328</v>
      </c>
      <c r="Y188" s="32">
        <f t="shared" si="130"/>
        <v>82257.333333333328</v>
      </c>
      <c r="Z188" s="32">
        <f t="shared" si="130"/>
        <v>82257.333333333328</v>
      </c>
      <c r="AA188" s="32">
        <f t="shared" si="130"/>
        <v>82257.333333333328</v>
      </c>
      <c r="AB188" s="32">
        <f t="shared" si="130"/>
        <v>82257.333333333328</v>
      </c>
      <c r="AC188" s="32">
        <f t="shared" si="130"/>
        <v>82257.333333333328</v>
      </c>
      <c r="AD188" s="32">
        <f t="shared" si="130"/>
        <v>82257.333333333328</v>
      </c>
      <c r="AE188" s="33">
        <f t="shared" si="100"/>
        <v>987088.00000000012</v>
      </c>
      <c r="AF188" s="76"/>
    </row>
    <row r="189" spans="1:32" ht="30" x14ac:dyDescent="0.25">
      <c r="A189" s="29">
        <f t="shared" ref="A189:A194" si="131">A188+1</f>
        <v>166</v>
      </c>
      <c r="B189" s="29"/>
      <c r="C189" s="29">
        <f>C188+1</f>
        <v>2</v>
      </c>
      <c r="D189" s="30" t="s">
        <v>213</v>
      </c>
      <c r="E189" s="38">
        <v>387</v>
      </c>
      <c r="F189" s="23" t="str">
        <f t="shared" si="122"/>
        <v>от 100 до 900 жителей</v>
      </c>
      <c r="G189" s="39">
        <f t="shared" si="123"/>
        <v>1</v>
      </c>
      <c r="H189" s="72" t="str">
        <f t="shared" si="96"/>
        <v>1</v>
      </c>
      <c r="I189" s="25" t="str">
        <f t="shared" si="124"/>
        <v>соответствует</v>
      </c>
      <c r="J189" s="25" t="str">
        <f t="shared" si="98"/>
        <v>1</v>
      </c>
      <c r="K189" s="25">
        <v>1</v>
      </c>
      <c r="L189" s="25" t="str">
        <f t="shared" si="125"/>
        <v>укомплектован</v>
      </c>
      <c r="M189" s="25" t="str">
        <f t="shared" si="97"/>
        <v>1</v>
      </c>
      <c r="N189" s="41">
        <v>0</v>
      </c>
      <c r="O189" s="75">
        <f t="shared" si="126"/>
        <v>1</v>
      </c>
      <c r="P189" s="31">
        <f t="shared" si="127"/>
        <v>1316117</v>
      </c>
      <c r="Q189" s="31">
        <f t="shared" si="128"/>
        <v>1316117</v>
      </c>
      <c r="R189" s="31">
        <f t="shared" si="129"/>
        <v>1316117</v>
      </c>
      <c r="S189" s="32">
        <f t="shared" ref="S189:S235" si="132">R189/12</f>
        <v>109676.41666666667</v>
      </c>
      <c r="T189" s="32">
        <f t="shared" ref="T189:AD204" si="133">S189</f>
        <v>109676.41666666667</v>
      </c>
      <c r="U189" s="32">
        <f t="shared" si="133"/>
        <v>109676.41666666667</v>
      </c>
      <c r="V189" s="32">
        <f t="shared" si="133"/>
        <v>109676.41666666667</v>
      </c>
      <c r="W189" s="32">
        <f t="shared" si="133"/>
        <v>109676.41666666667</v>
      </c>
      <c r="X189" s="32">
        <f t="shared" si="133"/>
        <v>109676.41666666667</v>
      </c>
      <c r="Y189" s="32">
        <f t="shared" si="133"/>
        <v>109676.41666666667</v>
      </c>
      <c r="Z189" s="32">
        <f t="shared" si="133"/>
        <v>109676.41666666667</v>
      </c>
      <c r="AA189" s="32">
        <f t="shared" si="133"/>
        <v>109676.41666666667</v>
      </c>
      <c r="AB189" s="32">
        <f t="shared" si="133"/>
        <v>109676.41666666667</v>
      </c>
      <c r="AC189" s="32">
        <f t="shared" si="133"/>
        <v>109676.41666666667</v>
      </c>
      <c r="AD189" s="32">
        <f t="shared" si="133"/>
        <v>109676.41666666667</v>
      </c>
      <c r="AE189" s="33">
        <f t="shared" si="100"/>
        <v>1316117</v>
      </c>
      <c r="AF189" s="76"/>
    </row>
    <row r="190" spans="1:32" ht="30" x14ac:dyDescent="0.25">
      <c r="A190" s="29">
        <f t="shared" si="131"/>
        <v>167</v>
      </c>
      <c r="B190" s="29"/>
      <c r="C190" s="29">
        <f t="shared" ref="C190:C235" si="134">C189+1</f>
        <v>3</v>
      </c>
      <c r="D190" s="30" t="s">
        <v>214</v>
      </c>
      <c r="E190" s="38">
        <v>116</v>
      </c>
      <c r="F190" s="23" t="str">
        <f t="shared" si="122"/>
        <v>от 100 до 900 жителей</v>
      </c>
      <c r="G190" s="39">
        <f t="shared" si="123"/>
        <v>1</v>
      </c>
      <c r="H190" s="72" t="str">
        <f t="shared" si="96"/>
        <v>1</v>
      </c>
      <c r="I190" s="25" t="str">
        <f t="shared" si="124"/>
        <v>не соответствует</v>
      </c>
      <c r="J190" s="25" t="str">
        <f t="shared" si="98"/>
        <v>0,75</v>
      </c>
      <c r="K190" s="25">
        <v>0</v>
      </c>
      <c r="L190" s="25" t="str">
        <f t="shared" si="125"/>
        <v>укомплектован</v>
      </c>
      <c r="M190" s="25" t="str">
        <f t="shared" si="97"/>
        <v>1</v>
      </c>
      <c r="N190" s="41"/>
      <c r="O190" s="75">
        <f t="shared" si="126"/>
        <v>0.75</v>
      </c>
      <c r="P190" s="31">
        <f t="shared" si="127"/>
        <v>1316117</v>
      </c>
      <c r="Q190" s="31">
        <f t="shared" si="128"/>
        <v>987087.75</v>
      </c>
      <c r="R190" s="31">
        <f t="shared" si="129"/>
        <v>987088</v>
      </c>
      <c r="S190" s="32">
        <f t="shared" si="132"/>
        <v>82257.333333333328</v>
      </c>
      <c r="T190" s="32">
        <f t="shared" si="133"/>
        <v>82257.333333333328</v>
      </c>
      <c r="U190" s="32">
        <f t="shared" si="133"/>
        <v>82257.333333333328</v>
      </c>
      <c r="V190" s="32">
        <f t="shared" si="133"/>
        <v>82257.333333333328</v>
      </c>
      <c r="W190" s="32">
        <f t="shared" si="133"/>
        <v>82257.333333333328</v>
      </c>
      <c r="X190" s="32">
        <f t="shared" si="133"/>
        <v>82257.333333333328</v>
      </c>
      <c r="Y190" s="32">
        <f t="shared" si="133"/>
        <v>82257.333333333328</v>
      </c>
      <c r="Z190" s="32">
        <f t="shared" si="133"/>
        <v>82257.333333333328</v>
      </c>
      <c r="AA190" s="32">
        <f t="shared" si="133"/>
        <v>82257.333333333328</v>
      </c>
      <c r="AB190" s="32">
        <f t="shared" si="133"/>
        <v>82257.333333333328</v>
      </c>
      <c r="AC190" s="32">
        <f t="shared" si="133"/>
        <v>82257.333333333328</v>
      </c>
      <c r="AD190" s="32">
        <f t="shared" si="133"/>
        <v>82257.333333333328</v>
      </c>
      <c r="AE190" s="33">
        <f t="shared" si="100"/>
        <v>987088.00000000012</v>
      </c>
      <c r="AF190" s="76"/>
    </row>
    <row r="191" spans="1:32" ht="30" x14ac:dyDescent="0.25">
      <c r="A191" s="29">
        <f t="shared" si="131"/>
        <v>168</v>
      </c>
      <c r="B191" s="29"/>
      <c r="C191" s="29">
        <f t="shared" si="134"/>
        <v>4</v>
      </c>
      <c r="D191" s="30" t="s">
        <v>215</v>
      </c>
      <c r="E191" s="38">
        <v>230</v>
      </c>
      <c r="F191" s="23" t="str">
        <f t="shared" si="122"/>
        <v>от 100 до 900 жителей</v>
      </c>
      <c r="G191" s="39">
        <f t="shared" si="123"/>
        <v>1</v>
      </c>
      <c r="H191" s="72" t="str">
        <f t="shared" si="96"/>
        <v>1</v>
      </c>
      <c r="I191" s="25" t="str">
        <f t="shared" si="124"/>
        <v>не соответствует</v>
      </c>
      <c r="J191" s="25" t="str">
        <f t="shared" si="98"/>
        <v>0,75</v>
      </c>
      <c r="K191" s="25">
        <v>0</v>
      </c>
      <c r="L191" s="25" t="str">
        <f t="shared" si="125"/>
        <v>укомплектован</v>
      </c>
      <c r="M191" s="25" t="str">
        <f t="shared" si="97"/>
        <v>1</v>
      </c>
      <c r="N191" s="41"/>
      <c r="O191" s="75">
        <f t="shared" si="126"/>
        <v>0.75</v>
      </c>
      <c r="P191" s="31">
        <f t="shared" si="127"/>
        <v>1316117</v>
      </c>
      <c r="Q191" s="31">
        <f t="shared" si="128"/>
        <v>987087.75</v>
      </c>
      <c r="R191" s="31">
        <f t="shared" si="129"/>
        <v>987088</v>
      </c>
      <c r="S191" s="32">
        <f t="shared" si="132"/>
        <v>82257.333333333328</v>
      </c>
      <c r="T191" s="32">
        <f t="shared" si="133"/>
        <v>82257.333333333328</v>
      </c>
      <c r="U191" s="32">
        <f t="shared" si="133"/>
        <v>82257.333333333328</v>
      </c>
      <c r="V191" s="32">
        <f t="shared" si="133"/>
        <v>82257.333333333328</v>
      </c>
      <c r="W191" s="32">
        <f t="shared" si="133"/>
        <v>82257.333333333328</v>
      </c>
      <c r="X191" s="32">
        <f t="shared" si="133"/>
        <v>82257.333333333328</v>
      </c>
      <c r="Y191" s="32">
        <f t="shared" si="133"/>
        <v>82257.333333333328</v>
      </c>
      <c r="Z191" s="32">
        <f t="shared" si="133"/>
        <v>82257.333333333328</v>
      </c>
      <c r="AA191" s="32">
        <f t="shared" si="133"/>
        <v>82257.333333333328</v>
      </c>
      <c r="AB191" s="32">
        <f t="shared" si="133"/>
        <v>82257.333333333328</v>
      </c>
      <c r="AC191" s="32">
        <f t="shared" si="133"/>
        <v>82257.333333333328</v>
      </c>
      <c r="AD191" s="32">
        <f t="shared" si="133"/>
        <v>82257.333333333328</v>
      </c>
      <c r="AE191" s="33">
        <f t="shared" si="100"/>
        <v>987088.00000000012</v>
      </c>
      <c r="AF191" s="76"/>
    </row>
    <row r="192" spans="1:32" ht="30" x14ac:dyDescent="0.25">
      <c r="A192" s="29">
        <f t="shared" si="131"/>
        <v>169</v>
      </c>
      <c r="B192" s="29"/>
      <c r="C192" s="29">
        <f t="shared" si="134"/>
        <v>5</v>
      </c>
      <c r="D192" s="30" t="s">
        <v>216</v>
      </c>
      <c r="E192" s="38">
        <v>338</v>
      </c>
      <c r="F192" s="23" t="str">
        <f t="shared" si="122"/>
        <v>от 100 до 900 жителей</v>
      </c>
      <c r="G192" s="39">
        <f t="shared" si="123"/>
        <v>1</v>
      </c>
      <c r="H192" s="72" t="str">
        <f t="shared" si="96"/>
        <v>1</v>
      </c>
      <c r="I192" s="25" t="str">
        <f t="shared" si="124"/>
        <v>соответствует</v>
      </c>
      <c r="J192" s="25" t="str">
        <f t="shared" si="98"/>
        <v>1</v>
      </c>
      <c r="K192" s="25">
        <v>1</v>
      </c>
      <c r="L192" s="25" t="str">
        <f t="shared" si="125"/>
        <v>укомплектован</v>
      </c>
      <c r="M192" s="25" t="str">
        <f t="shared" si="97"/>
        <v>1</v>
      </c>
      <c r="N192" s="41"/>
      <c r="O192" s="75">
        <f t="shared" si="126"/>
        <v>1</v>
      </c>
      <c r="P192" s="31">
        <f t="shared" si="127"/>
        <v>1316117</v>
      </c>
      <c r="Q192" s="31">
        <f t="shared" si="128"/>
        <v>1316117</v>
      </c>
      <c r="R192" s="31">
        <f t="shared" si="129"/>
        <v>1316117</v>
      </c>
      <c r="S192" s="32">
        <f t="shared" si="132"/>
        <v>109676.41666666667</v>
      </c>
      <c r="T192" s="32">
        <f t="shared" si="133"/>
        <v>109676.41666666667</v>
      </c>
      <c r="U192" s="32">
        <f t="shared" si="133"/>
        <v>109676.41666666667</v>
      </c>
      <c r="V192" s="32">
        <f t="shared" si="133"/>
        <v>109676.41666666667</v>
      </c>
      <c r="W192" s="32">
        <f t="shared" si="133"/>
        <v>109676.41666666667</v>
      </c>
      <c r="X192" s="32">
        <f t="shared" si="133"/>
        <v>109676.41666666667</v>
      </c>
      <c r="Y192" s="32">
        <f t="shared" si="133"/>
        <v>109676.41666666667</v>
      </c>
      <c r="Z192" s="32">
        <f t="shared" si="133"/>
        <v>109676.41666666667</v>
      </c>
      <c r="AA192" s="32">
        <f t="shared" si="133"/>
        <v>109676.41666666667</v>
      </c>
      <c r="AB192" s="32">
        <f t="shared" si="133"/>
        <v>109676.41666666667</v>
      </c>
      <c r="AC192" s="32">
        <f t="shared" si="133"/>
        <v>109676.41666666667</v>
      </c>
      <c r="AD192" s="32">
        <f t="shared" si="133"/>
        <v>109676.41666666667</v>
      </c>
      <c r="AE192" s="33">
        <f t="shared" si="100"/>
        <v>1316117</v>
      </c>
      <c r="AF192" s="76"/>
    </row>
    <row r="193" spans="1:32" ht="30" x14ac:dyDescent="0.25">
      <c r="A193" s="29">
        <f t="shared" si="131"/>
        <v>170</v>
      </c>
      <c r="B193" s="29"/>
      <c r="C193" s="29">
        <f t="shared" si="134"/>
        <v>6</v>
      </c>
      <c r="D193" s="30" t="s">
        <v>217</v>
      </c>
      <c r="E193" s="38">
        <v>488</v>
      </c>
      <c r="F193" s="23" t="str">
        <f t="shared" si="122"/>
        <v>от 100 до 900 жителей</v>
      </c>
      <c r="G193" s="39">
        <f t="shared" si="123"/>
        <v>1</v>
      </c>
      <c r="H193" s="72" t="str">
        <f t="shared" si="96"/>
        <v>1</v>
      </c>
      <c r="I193" s="25" t="str">
        <f t="shared" si="124"/>
        <v>соответствует</v>
      </c>
      <c r="J193" s="25" t="str">
        <f t="shared" si="98"/>
        <v>1</v>
      </c>
      <c r="K193" s="25">
        <v>1</v>
      </c>
      <c r="L193" s="25" t="str">
        <f t="shared" si="125"/>
        <v>укомплектован</v>
      </c>
      <c r="M193" s="25" t="str">
        <f t="shared" si="97"/>
        <v>1</v>
      </c>
      <c r="N193" s="41">
        <v>0</v>
      </c>
      <c r="O193" s="75">
        <f t="shared" si="126"/>
        <v>1</v>
      </c>
      <c r="P193" s="31">
        <f t="shared" si="127"/>
        <v>1316117</v>
      </c>
      <c r="Q193" s="31">
        <f t="shared" si="128"/>
        <v>1316117</v>
      </c>
      <c r="R193" s="31">
        <f t="shared" si="129"/>
        <v>1316117</v>
      </c>
      <c r="S193" s="32">
        <f t="shared" si="132"/>
        <v>109676.41666666667</v>
      </c>
      <c r="T193" s="32">
        <f t="shared" si="133"/>
        <v>109676.41666666667</v>
      </c>
      <c r="U193" s="32">
        <f t="shared" si="133"/>
        <v>109676.41666666667</v>
      </c>
      <c r="V193" s="32">
        <f t="shared" si="133"/>
        <v>109676.41666666667</v>
      </c>
      <c r="W193" s="32">
        <f t="shared" si="133"/>
        <v>109676.41666666667</v>
      </c>
      <c r="X193" s="32">
        <f t="shared" si="133"/>
        <v>109676.41666666667</v>
      </c>
      <c r="Y193" s="32">
        <f t="shared" si="133"/>
        <v>109676.41666666667</v>
      </c>
      <c r="Z193" s="32">
        <f t="shared" si="133"/>
        <v>109676.41666666667</v>
      </c>
      <c r="AA193" s="32">
        <f t="shared" si="133"/>
        <v>109676.41666666667</v>
      </c>
      <c r="AB193" s="32">
        <f t="shared" si="133"/>
        <v>109676.41666666667</v>
      </c>
      <c r="AC193" s="32">
        <f t="shared" si="133"/>
        <v>109676.41666666667</v>
      </c>
      <c r="AD193" s="32">
        <f t="shared" si="133"/>
        <v>109676.41666666667</v>
      </c>
      <c r="AE193" s="33">
        <f t="shared" si="100"/>
        <v>1316117</v>
      </c>
      <c r="AF193" s="76"/>
    </row>
    <row r="194" spans="1:32" ht="30" x14ac:dyDescent="0.25">
      <c r="A194" s="29">
        <f t="shared" si="131"/>
        <v>171</v>
      </c>
      <c r="B194" s="29"/>
      <c r="C194" s="29">
        <f t="shared" si="134"/>
        <v>7</v>
      </c>
      <c r="D194" s="30" t="s">
        <v>218</v>
      </c>
      <c r="E194" s="38">
        <v>268</v>
      </c>
      <c r="F194" s="23" t="str">
        <f t="shared" si="122"/>
        <v>от 100 до 900 жителей</v>
      </c>
      <c r="G194" s="39">
        <f t="shared" si="123"/>
        <v>1</v>
      </c>
      <c r="H194" s="72" t="str">
        <f t="shared" si="96"/>
        <v>1</v>
      </c>
      <c r="I194" s="25" t="str">
        <f t="shared" si="124"/>
        <v>не соответствует</v>
      </c>
      <c r="J194" s="25" t="str">
        <f t="shared" si="98"/>
        <v>0,75</v>
      </c>
      <c r="K194" s="25">
        <v>0</v>
      </c>
      <c r="L194" s="25" t="str">
        <f t="shared" si="125"/>
        <v>укомплектован</v>
      </c>
      <c r="M194" s="25" t="str">
        <f t="shared" si="97"/>
        <v>1</v>
      </c>
      <c r="N194" s="41"/>
      <c r="O194" s="75">
        <f t="shared" si="126"/>
        <v>0.75</v>
      </c>
      <c r="P194" s="31">
        <f t="shared" si="127"/>
        <v>1316117</v>
      </c>
      <c r="Q194" s="31">
        <f t="shared" si="128"/>
        <v>987087.75</v>
      </c>
      <c r="R194" s="31">
        <f t="shared" si="129"/>
        <v>987088</v>
      </c>
      <c r="S194" s="32">
        <f t="shared" si="132"/>
        <v>82257.333333333328</v>
      </c>
      <c r="T194" s="32">
        <f t="shared" si="133"/>
        <v>82257.333333333328</v>
      </c>
      <c r="U194" s="32">
        <f t="shared" si="133"/>
        <v>82257.333333333328</v>
      </c>
      <c r="V194" s="32">
        <f t="shared" si="133"/>
        <v>82257.333333333328</v>
      </c>
      <c r="W194" s="32">
        <f t="shared" si="133"/>
        <v>82257.333333333328</v>
      </c>
      <c r="X194" s="32">
        <f t="shared" si="133"/>
        <v>82257.333333333328</v>
      </c>
      <c r="Y194" s="32">
        <f t="shared" si="133"/>
        <v>82257.333333333328</v>
      </c>
      <c r="Z194" s="32">
        <f t="shared" si="133"/>
        <v>82257.333333333328</v>
      </c>
      <c r="AA194" s="32">
        <f t="shared" si="133"/>
        <v>82257.333333333328</v>
      </c>
      <c r="AB194" s="32">
        <f t="shared" si="133"/>
        <v>82257.333333333328</v>
      </c>
      <c r="AC194" s="32">
        <f t="shared" si="133"/>
        <v>82257.333333333328</v>
      </c>
      <c r="AD194" s="32">
        <f t="shared" si="133"/>
        <v>82257.333333333328</v>
      </c>
      <c r="AE194" s="33">
        <f t="shared" si="100"/>
        <v>987088.00000000012</v>
      </c>
      <c r="AF194" s="76"/>
    </row>
    <row r="195" spans="1:32" ht="30" x14ac:dyDescent="0.25">
      <c r="A195" s="29">
        <f t="shared" si="99"/>
        <v>172</v>
      </c>
      <c r="B195" s="29"/>
      <c r="C195" s="29">
        <f t="shared" si="134"/>
        <v>8</v>
      </c>
      <c r="D195" s="30" t="s">
        <v>219</v>
      </c>
      <c r="E195" s="38">
        <v>387</v>
      </c>
      <c r="F195" s="23" t="str">
        <f t="shared" si="122"/>
        <v>от 100 до 900 жителей</v>
      </c>
      <c r="G195" s="39">
        <f t="shared" si="123"/>
        <v>1</v>
      </c>
      <c r="H195" s="72" t="str">
        <f t="shared" si="96"/>
        <v>1</v>
      </c>
      <c r="I195" s="25" t="str">
        <f t="shared" si="124"/>
        <v>не соответствует</v>
      </c>
      <c r="J195" s="25" t="str">
        <f t="shared" si="98"/>
        <v>0,75</v>
      </c>
      <c r="K195" s="25">
        <v>0</v>
      </c>
      <c r="L195" s="25" t="str">
        <f t="shared" si="125"/>
        <v>укомплектован</v>
      </c>
      <c r="M195" s="25" t="str">
        <f t="shared" si="97"/>
        <v>1</v>
      </c>
      <c r="N195" s="41"/>
      <c r="O195" s="75">
        <f t="shared" si="126"/>
        <v>0.75</v>
      </c>
      <c r="P195" s="31">
        <f t="shared" si="127"/>
        <v>1316117</v>
      </c>
      <c r="Q195" s="31">
        <f t="shared" si="128"/>
        <v>987087.75</v>
      </c>
      <c r="R195" s="31">
        <f t="shared" si="129"/>
        <v>987088</v>
      </c>
      <c r="S195" s="32">
        <f t="shared" si="132"/>
        <v>82257.333333333328</v>
      </c>
      <c r="T195" s="32">
        <f t="shared" si="133"/>
        <v>82257.333333333328</v>
      </c>
      <c r="U195" s="32">
        <f t="shared" si="133"/>
        <v>82257.333333333328</v>
      </c>
      <c r="V195" s="32">
        <f t="shared" si="133"/>
        <v>82257.333333333328</v>
      </c>
      <c r="W195" s="32">
        <f t="shared" si="133"/>
        <v>82257.333333333328</v>
      </c>
      <c r="X195" s="32">
        <f t="shared" si="133"/>
        <v>82257.333333333328</v>
      </c>
      <c r="Y195" s="32">
        <f t="shared" si="133"/>
        <v>82257.333333333328</v>
      </c>
      <c r="Z195" s="32">
        <f t="shared" si="133"/>
        <v>82257.333333333328</v>
      </c>
      <c r="AA195" s="32">
        <f t="shared" si="133"/>
        <v>82257.333333333328</v>
      </c>
      <c r="AB195" s="32">
        <f t="shared" si="133"/>
        <v>82257.333333333328</v>
      </c>
      <c r="AC195" s="32">
        <f t="shared" si="133"/>
        <v>82257.333333333328</v>
      </c>
      <c r="AD195" s="32">
        <f t="shared" si="133"/>
        <v>82257.333333333328</v>
      </c>
      <c r="AE195" s="33">
        <f t="shared" si="100"/>
        <v>987088.00000000012</v>
      </c>
      <c r="AF195" s="76"/>
    </row>
    <row r="196" spans="1:32" ht="30" x14ac:dyDescent="0.25">
      <c r="A196" s="29">
        <f t="shared" si="99"/>
        <v>173</v>
      </c>
      <c r="B196" s="29"/>
      <c r="C196" s="29">
        <f t="shared" si="134"/>
        <v>9</v>
      </c>
      <c r="D196" s="30" t="s">
        <v>220</v>
      </c>
      <c r="E196" s="38">
        <v>140</v>
      </c>
      <c r="F196" s="23" t="str">
        <f t="shared" si="122"/>
        <v>от 100 до 900 жителей</v>
      </c>
      <c r="G196" s="39">
        <f t="shared" si="123"/>
        <v>1</v>
      </c>
      <c r="H196" s="72" t="str">
        <f t="shared" si="96"/>
        <v>1</v>
      </c>
      <c r="I196" s="25" t="str">
        <f t="shared" si="124"/>
        <v>не соответствует</v>
      </c>
      <c r="J196" s="25" t="str">
        <f t="shared" si="98"/>
        <v>0,75</v>
      </c>
      <c r="K196" s="25">
        <v>0</v>
      </c>
      <c r="L196" s="25" t="str">
        <f t="shared" si="125"/>
        <v>укомплектован</v>
      </c>
      <c r="M196" s="25" t="str">
        <f t="shared" si="97"/>
        <v>1</v>
      </c>
      <c r="N196" s="41">
        <v>0</v>
      </c>
      <c r="O196" s="75">
        <f t="shared" si="126"/>
        <v>0.75</v>
      </c>
      <c r="P196" s="31">
        <f t="shared" si="127"/>
        <v>1316117</v>
      </c>
      <c r="Q196" s="31">
        <f t="shared" si="128"/>
        <v>987087.75</v>
      </c>
      <c r="R196" s="31">
        <f t="shared" si="129"/>
        <v>987088</v>
      </c>
      <c r="S196" s="32">
        <f t="shared" si="132"/>
        <v>82257.333333333328</v>
      </c>
      <c r="T196" s="32">
        <f t="shared" si="133"/>
        <v>82257.333333333328</v>
      </c>
      <c r="U196" s="32">
        <f t="shared" si="133"/>
        <v>82257.333333333328</v>
      </c>
      <c r="V196" s="32">
        <f t="shared" si="133"/>
        <v>82257.333333333328</v>
      </c>
      <c r="W196" s="32">
        <f t="shared" si="133"/>
        <v>82257.333333333328</v>
      </c>
      <c r="X196" s="32">
        <f t="shared" si="133"/>
        <v>82257.333333333328</v>
      </c>
      <c r="Y196" s="32">
        <f t="shared" si="133"/>
        <v>82257.333333333328</v>
      </c>
      <c r="Z196" s="32">
        <f t="shared" si="133"/>
        <v>82257.333333333328</v>
      </c>
      <c r="AA196" s="32">
        <f t="shared" si="133"/>
        <v>82257.333333333328</v>
      </c>
      <c r="AB196" s="32">
        <f t="shared" si="133"/>
        <v>82257.333333333328</v>
      </c>
      <c r="AC196" s="32">
        <f t="shared" si="133"/>
        <v>82257.333333333328</v>
      </c>
      <c r="AD196" s="32">
        <f t="shared" si="133"/>
        <v>82257.333333333328</v>
      </c>
      <c r="AE196" s="33">
        <f t="shared" si="100"/>
        <v>987088.00000000012</v>
      </c>
      <c r="AF196" s="76"/>
    </row>
    <row r="197" spans="1:32" ht="30" x14ac:dyDescent="0.25">
      <c r="A197" s="29">
        <f t="shared" si="99"/>
        <v>174</v>
      </c>
      <c r="B197" s="29"/>
      <c r="C197" s="29">
        <f t="shared" si="134"/>
        <v>10</v>
      </c>
      <c r="D197" s="30" t="s">
        <v>221</v>
      </c>
      <c r="E197" s="38">
        <v>261</v>
      </c>
      <c r="F197" s="23" t="str">
        <f t="shared" si="122"/>
        <v>от 100 до 900 жителей</v>
      </c>
      <c r="G197" s="39">
        <f t="shared" si="123"/>
        <v>1</v>
      </c>
      <c r="H197" s="72" t="str">
        <f t="shared" si="96"/>
        <v>1</v>
      </c>
      <c r="I197" s="25" t="str">
        <f t="shared" si="124"/>
        <v>не соответствует</v>
      </c>
      <c r="J197" s="25" t="str">
        <f t="shared" si="98"/>
        <v>0,75</v>
      </c>
      <c r="K197" s="25">
        <v>0</v>
      </c>
      <c r="L197" s="25" t="str">
        <f t="shared" si="125"/>
        <v>укомплектован</v>
      </c>
      <c r="M197" s="25" t="str">
        <f t="shared" si="97"/>
        <v>1</v>
      </c>
      <c r="N197" s="41"/>
      <c r="O197" s="75">
        <f t="shared" si="126"/>
        <v>0.75</v>
      </c>
      <c r="P197" s="31">
        <f t="shared" si="127"/>
        <v>1316117</v>
      </c>
      <c r="Q197" s="31">
        <f t="shared" si="128"/>
        <v>987087.75</v>
      </c>
      <c r="R197" s="31">
        <f t="shared" si="129"/>
        <v>987088</v>
      </c>
      <c r="S197" s="32">
        <f t="shared" si="132"/>
        <v>82257.333333333328</v>
      </c>
      <c r="T197" s="32">
        <f t="shared" si="133"/>
        <v>82257.333333333328</v>
      </c>
      <c r="U197" s="32">
        <f t="shared" si="133"/>
        <v>82257.333333333328</v>
      </c>
      <c r="V197" s="32">
        <f t="shared" si="133"/>
        <v>82257.333333333328</v>
      </c>
      <c r="W197" s="32">
        <f t="shared" si="133"/>
        <v>82257.333333333328</v>
      </c>
      <c r="X197" s="32">
        <f t="shared" si="133"/>
        <v>82257.333333333328</v>
      </c>
      <c r="Y197" s="32">
        <f t="shared" si="133"/>
        <v>82257.333333333328</v>
      </c>
      <c r="Z197" s="32">
        <f t="shared" si="133"/>
        <v>82257.333333333328</v>
      </c>
      <c r="AA197" s="32">
        <f t="shared" si="133"/>
        <v>82257.333333333328</v>
      </c>
      <c r="AB197" s="32">
        <f t="shared" si="133"/>
        <v>82257.333333333328</v>
      </c>
      <c r="AC197" s="32">
        <f t="shared" si="133"/>
        <v>82257.333333333328</v>
      </c>
      <c r="AD197" s="32">
        <f t="shared" si="133"/>
        <v>82257.333333333328</v>
      </c>
      <c r="AE197" s="33">
        <f t="shared" si="100"/>
        <v>987088.00000000012</v>
      </c>
      <c r="AF197" s="76"/>
    </row>
    <row r="198" spans="1:32" ht="30" x14ac:dyDescent="0.25">
      <c r="A198" s="29">
        <f t="shared" si="99"/>
        <v>175</v>
      </c>
      <c r="B198" s="29"/>
      <c r="C198" s="29">
        <f t="shared" si="134"/>
        <v>11</v>
      </c>
      <c r="D198" s="30" t="s">
        <v>222</v>
      </c>
      <c r="E198" s="38">
        <v>657</v>
      </c>
      <c r="F198" s="23" t="str">
        <f t="shared" si="122"/>
        <v>от 100 до 900 жителей</v>
      </c>
      <c r="G198" s="39">
        <f t="shared" si="123"/>
        <v>1</v>
      </c>
      <c r="H198" s="72" t="str">
        <f t="shared" si="96"/>
        <v>1</v>
      </c>
      <c r="I198" s="25" t="str">
        <f t="shared" si="124"/>
        <v>соответствует</v>
      </c>
      <c r="J198" s="25" t="str">
        <f t="shared" si="98"/>
        <v>1</v>
      </c>
      <c r="K198" s="25">
        <v>1</v>
      </c>
      <c r="L198" s="25" t="str">
        <f t="shared" si="125"/>
        <v>укомплектован</v>
      </c>
      <c r="M198" s="25" t="str">
        <f t="shared" si="97"/>
        <v>1</v>
      </c>
      <c r="N198" s="41"/>
      <c r="O198" s="75">
        <f t="shared" si="126"/>
        <v>1</v>
      </c>
      <c r="P198" s="31">
        <f t="shared" si="127"/>
        <v>1316117</v>
      </c>
      <c r="Q198" s="31">
        <f t="shared" si="128"/>
        <v>1316117</v>
      </c>
      <c r="R198" s="31">
        <f t="shared" si="129"/>
        <v>1316117</v>
      </c>
      <c r="S198" s="32">
        <f t="shared" si="132"/>
        <v>109676.41666666667</v>
      </c>
      <c r="T198" s="32">
        <f t="shared" si="133"/>
        <v>109676.41666666667</v>
      </c>
      <c r="U198" s="32">
        <f t="shared" si="133"/>
        <v>109676.41666666667</v>
      </c>
      <c r="V198" s="32">
        <f t="shared" si="133"/>
        <v>109676.41666666667</v>
      </c>
      <c r="W198" s="32">
        <f t="shared" si="133"/>
        <v>109676.41666666667</v>
      </c>
      <c r="X198" s="32">
        <f t="shared" si="133"/>
        <v>109676.41666666667</v>
      </c>
      <c r="Y198" s="32">
        <f t="shared" si="133"/>
        <v>109676.41666666667</v>
      </c>
      <c r="Z198" s="32">
        <f t="shared" si="133"/>
        <v>109676.41666666667</v>
      </c>
      <c r="AA198" s="32">
        <f t="shared" si="133"/>
        <v>109676.41666666667</v>
      </c>
      <c r="AB198" s="32">
        <f t="shared" si="133"/>
        <v>109676.41666666667</v>
      </c>
      <c r="AC198" s="32">
        <f t="shared" si="133"/>
        <v>109676.41666666667</v>
      </c>
      <c r="AD198" s="32">
        <f t="shared" si="133"/>
        <v>109676.41666666667</v>
      </c>
      <c r="AE198" s="33">
        <f t="shared" si="100"/>
        <v>1316117</v>
      </c>
      <c r="AF198" s="76"/>
    </row>
    <row r="199" spans="1:32" ht="45" x14ac:dyDescent="0.25">
      <c r="A199" s="29">
        <f t="shared" si="99"/>
        <v>176</v>
      </c>
      <c r="B199" s="29"/>
      <c r="C199" s="29">
        <f t="shared" si="134"/>
        <v>12</v>
      </c>
      <c r="D199" s="30" t="s">
        <v>223</v>
      </c>
      <c r="E199" s="38">
        <v>105</v>
      </c>
      <c r="F199" s="23" t="str">
        <f t="shared" si="122"/>
        <v>от 100 до 900 жителей</v>
      </c>
      <c r="G199" s="39">
        <f t="shared" si="123"/>
        <v>1</v>
      </c>
      <c r="H199" s="72" t="str">
        <f t="shared" si="96"/>
        <v>1</v>
      </c>
      <c r="I199" s="25" t="str">
        <f t="shared" si="124"/>
        <v>не соответствует</v>
      </c>
      <c r="J199" s="25" t="str">
        <f t="shared" si="98"/>
        <v>0,75</v>
      </c>
      <c r="K199" s="25">
        <v>0</v>
      </c>
      <c r="L199" s="25" t="str">
        <f t="shared" si="125"/>
        <v>укомплектован</v>
      </c>
      <c r="M199" s="25" t="str">
        <f t="shared" si="97"/>
        <v>1</v>
      </c>
      <c r="N199" s="41"/>
      <c r="O199" s="75">
        <f t="shared" si="126"/>
        <v>0.75</v>
      </c>
      <c r="P199" s="31">
        <f t="shared" si="127"/>
        <v>1316117</v>
      </c>
      <c r="Q199" s="31">
        <f t="shared" si="128"/>
        <v>987087.75</v>
      </c>
      <c r="R199" s="31">
        <f t="shared" si="129"/>
        <v>987088</v>
      </c>
      <c r="S199" s="32">
        <f t="shared" si="132"/>
        <v>82257.333333333328</v>
      </c>
      <c r="T199" s="32">
        <f t="shared" si="133"/>
        <v>82257.333333333328</v>
      </c>
      <c r="U199" s="32">
        <f t="shared" si="133"/>
        <v>82257.333333333328</v>
      </c>
      <c r="V199" s="32">
        <f t="shared" si="133"/>
        <v>82257.333333333328</v>
      </c>
      <c r="W199" s="32">
        <f t="shared" si="133"/>
        <v>82257.333333333328</v>
      </c>
      <c r="X199" s="32">
        <f t="shared" si="133"/>
        <v>82257.333333333328</v>
      </c>
      <c r="Y199" s="32">
        <f t="shared" si="133"/>
        <v>82257.333333333328</v>
      </c>
      <c r="Z199" s="32">
        <f t="shared" si="133"/>
        <v>82257.333333333328</v>
      </c>
      <c r="AA199" s="32">
        <f t="shared" si="133"/>
        <v>82257.333333333328</v>
      </c>
      <c r="AB199" s="32">
        <f t="shared" si="133"/>
        <v>82257.333333333328</v>
      </c>
      <c r="AC199" s="32">
        <f t="shared" si="133"/>
        <v>82257.333333333328</v>
      </c>
      <c r="AD199" s="32">
        <f t="shared" si="133"/>
        <v>82257.333333333328</v>
      </c>
      <c r="AE199" s="33">
        <f t="shared" si="100"/>
        <v>987088.00000000012</v>
      </c>
      <c r="AF199" s="76"/>
    </row>
    <row r="200" spans="1:32" ht="30" x14ac:dyDescent="0.25">
      <c r="A200" s="29">
        <f t="shared" si="99"/>
        <v>177</v>
      </c>
      <c r="B200" s="29"/>
      <c r="C200" s="29">
        <f t="shared" si="134"/>
        <v>13</v>
      </c>
      <c r="D200" s="30" t="s">
        <v>224</v>
      </c>
      <c r="E200" s="38">
        <v>1598</v>
      </c>
      <c r="F200" s="23" t="str">
        <f t="shared" si="122"/>
        <v>от 1500 до 2000 жителей</v>
      </c>
      <c r="G200" s="39">
        <f t="shared" si="123"/>
        <v>3</v>
      </c>
      <c r="H200" s="72" t="str">
        <f t="shared" si="96"/>
        <v>1</v>
      </c>
      <c r="I200" s="25" t="str">
        <f t="shared" si="124"/>
        <v>не соответствует</v>
      </c>
      <c r="J200" s="25" t="str">
        <f t="shared" si="98"/>
        <v>0,75</v>
      </c>
      <c r="K200" s="25">
        <v>0</v>
      </c>
      <c r="L200" s="25" t="str">
        <f t="shared" si="125"/>
        <v>укомплектован</v>
      </c>
      <c r="M200" s="25" t="str">
        <f t="shared" si="97"/>
        <v>1</v>
      </c>
      <c r="N200" s="41"/>
      <c r="O200" s="75">
        <f t="shared" si="126"/>
        <v>0.75</v>
      </c>
      <c r="P200" s="31">
        <f t="shared" si="127"/>
        <v>2341229</v>
      </c>
      <c r="Q200" s="31">
        <f t="shared" si="128"/>
        <v>1755921.75</v>
      </c>
      <c r="R200" s="31">
        <f t="shared" si="129"/>
        <v>1755922</v>
      </c>
      <c r="S200" s="32">
        <f t="shared" si="132"/>
        <v>146326.83333333334</v>
      </c>
      <c r="T200" s="32">
        <f t="shared" si="133"/>
        <v>146326.83333333334</v>
      </c>
      <c r="U200" s="32">
        <f t="shared" si="133"/>
        <v>146326.83333333334</v>
      </c>
      <c r="V200" s="32">
        <f t="shared" si="133"/>
        <v>146326.83333333334</v>
      </c>
      <c r="W200" s="32">
        <f t="shared" si="133"/>
        <v>146326.83333333334</v>
      </c>
      <c r="X200" s="32">
        <f t="shared" si="133"/>
        <v>146326.83333333334</v>
      </c>
      <c r="Y200" s="32">
        <f t="shared" si="133"/>
        <v>146326.83333333334</v>
      </c>
      <c r="Z200" s="32">
        <f t="shared" si="133"/>
        <v>146326.83333333334</v>
      </c>
      <c r="AA200" s="32">
        <f t="shared" si="133"/>
        <v>146326.83333333334</v>
      </c>
      <c r="AB200" s="32">
        <f t="shared" si="133"/>
        <v>146326.83333333334</v>
      </c>
      <c r="AC200" s="32">
        <f t="shared" si="133"/>
        <v>146326.83333333334</v>
      </c>
      <c r="AD200" s="32">
        <f t="shared" si="133"/>
        <v>146326.83333333334</v>
      </c>
      <c r="AE200" s="33">
        <f t="shared" si="100"/>
        <v>1755921.9999999998</v>
      </c>
      <c r="AF200" s="76"/>
    </row>
    <row r="201" spans="1:32" ht="30" x14ac:dyDescent="0.25">
      <c r="A201" s="29">
        <f t="shared" si="99"/>
        <v>178</v>
      </c>
      <c r="B201" s="29"/>
      <c r="C201" s="29">
        <f t="shared" si="134"/>
        <v>14</v>
      </c>
      <c r="D201" s="30" t="s">
        <v>225</v>
      </c>
      <c r="E201" s="38">
        <v>330</v>
      </c>
      <c r="F201" s="23" t="str">
        <f t="shared" si="122"/>
        <v>от 100 до 900 жителей</v>
      </c>
      <c r="G201" s="39">
        <f t="shared" si="123"/>
        <v>1</v>
      </c>
      <c r="H201" s="72" t="str">
        <f t="shared" si="96"/>
        <v>1</v>
      </c>
      <c r="I201" s="25" t="str">
        <f t="shared" si="124"/>
        <v>не соответствует</v>
      </c>
      <c r="J201" s="25" t="str">
        <f t="shared" si="98"/>
        <v>0,75</v>
      </c>
      <c r="K201" s="25">
        <v>0</v>
      </c>
      <c r="L201" s="25" t="str">
        <f t="shared" si="125"/>
        <v>укомплектован</v>
      </c>
      <c r="M201" s="25" t="str">
        <f t="shared" si="97"/>
        <v>1</v>
      </c>
      <c r="N201" s="41"/>
      <c r="O201" s="75">
        <f t="shared" si="126"/>
        <v>0.75</v>
      </c>
      <c r="P201" s="31">
        <f t="shared" si="127"/>
        <v>1316117</v>
      </c>
      <c r="Q201" s="31">
        <f t="shared" si="128"/>
        <v>987087.75</v>
      </c>
      <c r="R201" s="31">
        <f t="shared" si="129"/>
        <v>987088</v>
      </c>
      <c r="S201" s="32">
        <f t="shared" si="132"/>
        <v>82257.333333333328</v>
      </c>
      <c r="T201" s="32">
        <f t="shared" si="133"/>
        <v>82257.333333333328</v>
      </c>
      <c r="U201" s="32">
        <f t="shared" si="133"/>
        <v>82257.333333333328</v>
      </c>
      <c r="V201" s="32">
        <f t="shared" si="133"/>
        <v>82257.333333333328</v>
      </c>
      <c r="W201" s="32">
        <f t="shared" si="133"/>
        <v>82257.333333333328</v>
      </c>
      <c r="X201" s="32">
        <f t="shared" si="133"/>
        <v>82257.333333333328</v>
      </c>
      <c r="Y201" s="32">
        <f t="shared" si="133"/>
        <v>82257.333333333328</v>
      </c>
      <c r="Z201" s="32">
        <f t="shared" si="133"/>
        <v>82257.333333333328</v>
      </c>
      <c r="AA201" s="32">
        <f t="shared" si="133"/>
        <v>82257.333333333328</v>
      </c>
      <c r="AB201" s="32">
        <f t="shared" si="133"/>
        <v>82257.333333333328</v>
      </c>
      <c r="AC201" s="32">
        <f t="shared" si="133"/>
        <v>82257.333333333328</v>
      </c>
      <c r="AD201" s="32">
        <f t="shared" si="133"/>
        <v>82257.333333333328</v>
      </c>
      <c r="AE201" s="33">
        <f t="shared" si="100"/>
        <v>987088.00000000012</v>
      </c>
      <c r="AF201" s="76"/>
    </row>
    <row r="202" spans="1:32" ht="30" x14ac:dyDescent="0.25">
      <c r="A202" s="29">
        <f t="shared" si="99"/>
        <v>179</v>
      </c>
      <c r="B202" s="29"/>
      <c r="C202" s="29">
        <f t="shared" si="134"/>
        <v>15</v>
      </c>
      <c r="D202" s="30" t="s">
        <v>226</v>
      </c>
      <c r="E202" s="38">
        <v>121</v>
      </c>
      <c r="F202" s="23" t="str">
        <f t="shared" si="122"/>
        <v>от 100 до 900 жителей</v>
      </c>
      <c r="G202" s="39">
        <f t="shared" si="123"/>
        <v>1</v>
      </c>
      <c r="H202" s="72" t="str">
        <f t="shared" si="96"/>
        <v>1</v>
      </c>
      <c r="I202" s="25" t="str">
        <f t="shared" si="124"/>
        <v>не соответствует</v>
      </c>
      <c r="J202" s="25" t="str">
        <f t="shared" si="98"/>
        <v>0,75</v>
      </c>
      <c r="K202" s="25">
        <v>0</v>
      </c>
      <c r="L202" s="25" t="str">
        <f t="shared" si="125"/>
        <v>укомплектован</v>
      </c>
      <c r="M202" s="25" t="str">
        <f t="shared" si="97"/>
        <v>1</v>
      </c>
      <c r="N202" s="41"/>
      <c r="O202" s="75">
        <f t="shared" si="126"/>
        <v>0.75</v>
      </c>
      <c r="P202" s="31">
        <f t="shared" si="127"/>
        <v>1316117</v>
      </c>
      <c r="Q202" s="31">
        <f t="shared" si="128"/>
        <v>987087.75</v>
      </c>
      <c r="R202" s="31">
        <f t="shared" si="129"/>
        <v>987088</v>
      </c>
      <c r="S202" s="32">
        <f t="shared" si="132"/>
        <v>82257.333333333328</v>
      </c>
      <c r="T202" s="32">
        <f t="shared" si="133"/>
        <v>82257.333333333328</v>
      </c>
      <c r="U202" s="32">
        <f t="shared" si="133"/>
        <v>82257.333333333328</v>
      </c>
      <c r="V202" s="32">
        <f t="shared" si="133"/>
        <v>82257.333333333328</v>
      </c>
      <c r="W202" s="32">
        <f t="shared" si="133"/>
        <v>82257.333333333328</v>
      </c>
      <c r="X202" s="32">
        <f t="shared" si="133"/>
        <v>82257.333333333328</v>
      </c>
      <c r="Y202" s="32">
        <f t="shared" si="133"/>
        <v>82257.333333333328</v>
      </c>
      <c r="Z202" s="32">
        <f t="shared" si="133"/>
        <v>82257.333333333328</v>
      </c>
      <c r="AA202" s="32">
        <f t="shared" si="133"/>
        <v>82257.333333333328</v>
      </c>
      <c r="AB202" s="32">
        <f t="shared" si="133"/>
        <v>82257.333333333328</v>
      </c>
      <c r="AC202" s="32">
        <f t="shared" si="133"/>
        <v>82257.333333333328</v>
      </c>
      <c r="AD202" s="32">
        <f t="shared" si="133"/>
        <v>82257.333333333328</v>
      </c>
      <c r="AE202" s="33">
        <f t="shared" si="100"/>
        <v>987088.00000000012</v>
      </c>
      <c r="AF202" s="76"/>
    </row>
    <row r="203" spans="1:32" ht="30" x14ac:dyDescent="0.25">
      <c r="A203" s="29">
        <f t="shared" si="99"/>
        <v>180</v>
      </c>
      <c r="B203" s="29"/>
      <c r="C203" s="29">
        <f t="shared" si="134"/>
        <v>16</v>
      </c>
      <c r="D203" s="30" t="s">
        <v>227</v>
      </c>
      <c r="E203" s="38">
        <v>2208</v>
      </c>
      <c r="F203" s="23" t="str">
        <f t="shared" si="122"/>
        <v>более 2000 жителей</v>
      </c>
      <c r="G203" s="39">
        <f t="shared" si="123"/>
        <v>4</v>
      </c>
      <c r="H203" s="72">
        <f t="shared" si="96"/>
        <v>1.1000000000000001</v>
      </c>
      <c r="I203" s="25" t="str">
        <f t="shared" si="124"/>
        <v>не соответствует</v>
      </c>
      <c r="J203" s="25" t="str">
        <f t="shared" si="98"/>
        <v>0,75</v>
      </c>
      <c r="K203" s="25">
        <v>0</v>
      </c>
      <c r="L203" s="25" t="str">
        <f t="shared" si="125"/>
        <v>укомплектован</v>
      </c>
      <c r="M203" s="25" t="str">
        <f t="shared" si="97"/>
        <v>1</v>
      </c>
      <c r="N203" s="41"/>
      <c r="O203" s="75">
        <f t="shared" si="126"/>
        <v>0.82500000000000007</v>
      </c>
      <c r="P203" s="31">
        <f t="shared" si="127"/>
        <v>2575351.9000000004</v>
      </c>
      <c r="Q203" s="31">
        <f t="shared" si="128"/>
        <v>1931513.9250000003</v>
      </c>
      <c r="R203" s="31">
        <f t="shared" si="129"/>
        <v>1931514</v>
      </c>
      <c r="S203" s="32">
        <f t="shared" si="132"/>
        <v>160959.5</v>
      </c>
      <c r="T203" s="32">
        <f t="shared" si="133"/>
        <v>160959.5</v>
      </c>
      <c r="U203" s="32">
        <f t="shared" si="133"/>
        <v>160959.5</v>
      </c>
      <c r="V203" s="32">
        <f t="shared" si="133"/>
        <v>160959.5</v>
      </c>
      <c r="W203" s="32">
        <f t="shared" si="133"/>
        <v>160959.5</v>
      </c>
      <c r="X203" s="32">
        <f t="shared" si="133"/>
        <v>160959.5</v>
      </c>
      <c r="Y203" s="32">
        <f t="shared" si="133"/>
        <v>160959.5</v>
      </c>
      <c r="Z203" s="32">
        <f t="shared" si="133"/>
        <v>160959.5</v>
      </c>
      <c r="AA203" s="32">
        <f t="shared" si="133"/>
        <v>160959.5</v>
      </c>
      <c r="AB203" s="32">
        <f t="shared" si="133"/>
        <v>160959.5</v>
      </c>
      <c r="AC203" s="32">
        <f t="shared" si="133"/>
        <v>160959.5</v>
      </c>
      <c r="AD203" s="32">
        <f t="shared" si="133"/>
        <v>160959.5</v>
      </c>
      <c r="AE203" s="33">
        <f t="shared" si="100"/>
        <v>1931514</v>
      </c>
      <c r="AF203" s="76"/>
    </row>
    <row r="204" spans="1:32" ht="30" x14ac:dyDescent="0.25">
      <c r="A204" s="29">
        <f>A203+1</f>
        <v>181</v>
      </c>
      <c r="B204" s="29"/>
      <c r="C204" s="29">
        <f t="shared" si="134"/>
        <v>17</v>
      </c>
      <c r="D204" s="30" t="s">
        <v>228</v>
      </c>
      <c r="E204" s="38">
        <v>130</v>
      </c>
      <c r="F204" s="23" t="str">
        <f t="shared" si="122"/>
        <v>от 100 до 900 жителей</v>
      </c>
      <c r="G204" s="39">
        <f t="shared" si="123"/>
        <v>1</v>
      </c>
      <c r="H204" s="72" t="str">
        <f t="shared" si="96"/>
        <v>1</v>
      </c>
      <c r="I204" s="25" t="str">
        <f t="shared" si="124"/>
        <v>не соответствует</v>
      </c>
      <c r="J204" s="25" t="str">
        <f t="shared" si="98"/>
        <v>0,75</v>
      </c>
      <c r="K204" s="25">
        <v>0</v>
      </c>
      <c r="L204" s="25" t="str">
        <f t="shared" si="125"/>
        <v>укомплектован</v>
      </c>
      <c r="M204" s="25" t="str">
        <f t="shared" si="97"/>
        <v>1</v>
      </c>
      <c r="N204" s="41"/>
      <c r="O204" s="75">
        <f t="shared" si="126"/>
        <v>0.75</v>
      </c>
      <c r="P204" s="31">
        <f t="shared" si="127"/>
        <v>1316117</v>
      </c>
      <c r="Q204" s="31">
        <f t="shared" si="128"/>
        <v>987087.75</v>
      </c>
      <c r="R204" s="31">
        <f t="shared" si="129"/>
        <v>987088</v>
      </c>
      <c r="S204" s="32">
        <f t="shared" si="132"/>
        <v>82257.333333333328</v>
      </c>
      <c r="T204" s="32">
        <f t="shared" si="133"/>
        <v>82257.333333333328</v>
      </c>
      <c r="U204" s="32">
        <f t="shared" si="133"/>
        <v>82257.333333333328</v>
      </c>
      <c r="V204" s="32">
        <f t="shared" si="133"/>
        <v>82257.333333333328</v>
      </c>
      <c r="W204" s="32">
        <f t="shared" si="133"/>
        <v>82257.333333333328</v>
      </c>
      <c r="X204" s="32">
        <f t="shared" si="133"/>
        <v>82257.333333333328</v>
      </c>
      <c r="Y204" s="32">
        <f t="shared" si="133"/>
        <v>82257.333333333328</v>
      </c>
      <c r="Z204" s="32">
        <f t="shared" si="133"/>
        <v>82257.333333333328</v>
      </c>
      <c r="AA204" s="32">
        <f t="shared" si="133"/>
        <v>82257.333333333328</v>
      </c>
      <c r="AB204" s="32">
        <f t="shared" si="133"/>
        <v>82257.333333333328</v>
      </c>
      <c r="AC204" s="32">
        <f t="shared" si="133"/>
        <v>82257.333333333328</v>
      </c>
      <c r="AD204" s="32">
        <f t="shared" si="133"/>
        <v>82257.333333333328</v>
      </c>
      <c r="AE204" s="33">
        <f t="shared" si="100"/>
        <v>987088.00000000012</v>
      </c>
      <c r="AF204" s="76"/>
    </row>
    <row r="205" spans="1:32" ht="30" x14ac:dyDescent="0.25">
      <c r="A205" s="29">
        <f t="shared" ref="A205:A268" si="135">A204+1</f>
        <v>182</v>
      </c>
      <c r="B205" s="29"/>
      <c r="C205" s="29">
        <f t="shared" si="134"/>
        <v>18</v>
      </c>
      <c r="D205" s="30" t="s">
        <v>229</v>
      </c>
      <c r="E205" s="38">
        <v>626</v>
      </c>
      <c r="F205" s="23" t="str">
        <f t="shared" si="122"/>
        <v>от 100 до 900 жителей</v>
      </c>
      <c r="G205" s="39">
        <f t="shared" si="123"/>
        <v>1</v>
      </c>
      <c r="H205" s="72" t="str">
        <f t="shared" si="96"/>
        <v>1</v>
      </c>
      <c r="I205" s="25" t="str">
        <f t="shared" si="124"/>
        <v>не соответствует</v>
      </c>
      <c r="J205" s="25" t="str">
        <f t="shared" si="98"/>
        <v>0,75</v>
      </c>
      <c r="K205" s="25">
        <v>0</v>
      </c>
      <c r="L205" s="25" t="str">
        <f t="shared" si="125"/>
        <v>укомплектован</v>
      </c>
      <c r="M205" s="25" t="str">
        <f t="shared" si="97"/>
        <v>1</v>
      </c>
      <c r="N205" s="41"/>
      <c r="O205" s="75">
        <f t="shared" si="126"/>
        <v>0.75</v>
      </c>
      <c r="P205" s="31">
        <f t="shared" si="127"/>
        <v>1316117</v>
      </c>
      <c r="Q205" s="31">
        <f t="shared" si="128"/>
        <v>987087.75</v>
      </c>
      <c r="R205" s="31">
        <f t="shared" si="129"/>
        <v>987088</v>
      </c>
      <c r="S205" s="32">
        <f t="shared" si="132"/>
        <v>82257.333333333328</v>
      </c>
      <c r="T205" s="32">
        <f t="shared" ref="T205:AD220" si="136">S205</f>
        <v>82257.333333333328</v>
      </c>
      <c r="U205" s="32">
        <f t="shared" si="136"/>
        <v>82257.333333333328</v>
      </c>
      <c r="V205" s="32">
        <f t="shared" si="136"/>
        <v>82257.333333333328</v>
      </c>
      <c r="W205" s="32">
        <f t="shared" si="136"/>
        <v>82257.333333333328</v>
      </c>
      <c r="X205" s="32">
        <f t="shared" si="136"/>
        <v>82257.333333333328</v>
      </c>
      <c r="Y205" s="32">
        <f t="shared" si="136"/>
        <v>82257.333333333328</v>
      </c>
      <c r="Z205" s="32">
        <f t="shared" si="136"/>
        <v>82257.333333333328</v>
      </c>
      <c r="AA205" s="32">
        <f t="shared" si="136"/>
        <v>82257.333333333328</v>
      </c>
      <c r="AB205" s="32">
        <f t="shared" si="136"/>
        <v>82257.333333333328</v>
      </c>
      <c r="AC205" s="32">
        <f t="shared" si="136"/>
        <v>82257.333333333328</v>
      </c>
      <c r="AD205" s="32">
        <f t="shared" si="136"/>
        <v>82257.333333333328</v>
      </c>
      <c r="AE205" s="33">
        <f t="shared" si="100"/>
        <v>987088.00000000012</v>
      </c>
      <c r="AF205" s="76"/>
    </row>
    <row r="206" spans="1:32" ht="30" x14ac:dyDescent="0.25">
      <c r="A206" s="29">
        <f t="shared" si="135"/>
        <v>183</v>
      </c>
      <c r="B206" s="29"/>
      <c r="C206" s="29">
        <f t="shared" si="134"/>
        <v>19</v>
      </c>
      <c r="D206" s="30" t="s">
        <v>230</v>
      </c>
      <c r="E206" s="38">
        <v>127</v>
      </c>
      <c r="F206" s="23" t="str">
        <f t="shared" si="122"/>
        <v>от 100 до 900 жителей</v>
      </c>
      <c r="G206" s="39">
        <f t="shared" si="123"/>
        <v>1</v>
      </c>
      <c r="H206" s="72" t="str">
        <f t="shared" ref="H206:H269" si="137">IF(AND(E206&gt;0,E206&lt;=99),0.9,IF(E206&gt;=2000,1.1,"1"))</f>
        <v>1</v>
      </c>
      <c r="I206" s="25" t="str">
        <f t="shared" si="124"/>
        <v>не соответствует</v>
      </c>
      <c r="J206" s="25" t="str">
        <f t="shared" si="98"/>
        <v>0,75</v>
      </c>
      <c r="K206" s="25">
        <v>0</v>
      </c>
      <c r="L206" s="25" t="str">
        <f t="shared" si="125"/>
        <v>укомплектован</v>
      </c>
      <c r="M206" s="25" t="str">
        <f t="shared" ref="M206:M269" si="138">IF(N206=0,"1",IF(N206=1,"0,25",))</f>
        <v>1</v>
      </c>
      <c r="N206" s="41"/>
      <c r="O206" s="75">
        <f t="shared" si="126"/>
        <v>0.75</v>
      </c>
      <c r="P206" s="31">
        <f t="shared" si="127"/>
        <v>1316117</v>
      </c>
      <c r="Q206" s="31">
        <f t="shared" si="128"/>
        <v>987087.75</v>
      </c>
      <c r="R206" s="31">
        <f t="shared" si="129"/>
        <v>987088</v>
      </c>
      <c r="S206" s="32">
        <f t="shared" si="132"/>
        <v>82257.333333333328</v>
      </c>
      <c r="T206" s="32">
        <f t="shared" si="136"/>
        <v>82257.333333333328</v>
      </c>
      <c r="U206" s="32">
        <f t="shared" si="136"/>
        <v>82257.333333333328</v>
      </c>
      <c r="V206" s="32">
        <f t="shared" si="136"/>
        <v>82257.333333333328</v>
      </c>
      <c r="W206" s="32">
        <f t="shared" si="136"/>
        <v>82257.333333333328</v>
      </c>
      <c r="X206" s="32">
        <f t="shared" si="136"/>
        <v>82257.333333333328</v>
      </c>
      <c r="Y206" s="32">
        <f t="shared" si="136"/>
        <v>82257.333333333328</v>
      </c>
      <c r="Z206" s="32">
        <f t="shared" si="136"/>
        <v>82257.333333333328</v>
      </c>
      <c r="AA206" s="32">
        <f t="shared" si="136"/>
        <v>82257.333333333328</v>
      </c>
      <c r="AB206" s="32">
        <f t="shared" si="136"/>
        <v>82257.333333333328</v>
      </c>
      <c r="AC206" s="32">
        <f t="shared" si="136"/>
        <v>82257.333333333328</v>
      </c>
      <c r="AD206" s="32">
        <f t="shared" si="136"/>
        <v>82257.333333333328</v>
      </c>
      <c r="AE206" s="33">
        <f t="shared" si="100"/>
        <v>987088.00000000012</v>
      </c>
      <c r="AF206" s="76"/>
    </row>
    <row r="207" spans="1:32" ht="30" x14ac:dyDescent="0.25">
      <c r="A207" s="29">
        <f t="shared" si="135"/>
        <v>184</v>
      </c>
      <c r="B207" s="29"/>
      <c r="C207" s="29">
        <f t="shared" si="134"/>
        <v>20</v>
      </c>
      <c r="D207" s="30" t="s">
        <v>231</v>
      </c>
      <c r="E207" s="38">
        <v>311</v>
      </c>
      <c r="F207" s="23" t="str">
        <f t="shared" si="122"/>
        <v>от 100 до 900 жителей</v>
      </c>
      <c r="G207" s="39">
        <f t="shared" si="123"/>
        <v>1</v>
      </c>
      <c r="H207" s="72" t="str">
        <f t="shared" si="137"/>
        <v>1</v>
      </c>
      <c r="I207" s="25" t="str">
        <f t="shared" si="124"/>
        <v>не соответствует</v>
      </c>
      <c r="J207" s="25" t="str">
        <f t="shared" ref="J207:J270" si="139">IF(K207=0,"0,75",IF(K207=1,"1",))</f>
        <v>0,75</v>
      </c>
      <c r="K207" s="25">
        <v>0</v>
      </c>
      <c r="L207" s="25" t="str">
        <f t="shared" si="125"/>
        <v>укомплектован</v>
      </c>
      <c r="M207" s="25" t="str">
        <f t="shared" si="138"/>
        <v>1</v>
      </c>
      <c r="N207" s="41"/>
      <c r="O207" s="75">
        <f t="shared" si="126"/>
        <v>0.75</v>
      </c>
      <c r="P207" s="31">
        <f t="shared" si="127"/>
        <v>1316117</v>
      </c>
      <c r="Q207" s="31">
        <f t="shared" si="128"/>
        <v>987087.75</v>
      </c>
      <c r="R207" s="31">
        <f t="shared" si="129"/>
        <v>987088</v>
      </c>
      <c r="S207" s="32">
        <f t="shared" si="132"/>
        <v>82257.333333333328</v>
      </c>
      <c r="T207" s="32">
        <f t="shared" si="136"/>
        <v>82257.333333333328</v>
      </c>
      <c r="U207" s="32">
        <f t="shared" si="136"/>
        <v>82257.333333333328</v>
      </c>
      <c r="V207" s="32">
        <f t="shared" si="136"/>
        <v>82257.333333333328</v>
      </c>
      <c r="W207" s="32">
        <f t="shared" si="136"/>
        <v>82257.333333333328</v>
      </c>
      <c r="X207" s="32">
        <f t="shared" si="136"/>
        <v>82257.333333333328</v>
      </c>
      <c r="Y207" s="32">
        <f t="shared" si="136"/>
        <v>82257.333333333328</v>
      </c>
      <c r="Z207" s="32">
        <f t="shared" si="136"/>
        <v>82257.333333333328</v>
      </c>
      <c r="AA207" s="32">
        <f t="shared" si="136"/>
        <v>82257.333333333328</v>
      </c>
      <c r="AB207" s="32">
        <f t="shared" si="136"/>
        <v>82257.333333333328</v>
      </c>
      <c r="AC207" s="32">
        <f t="shared" si="136"/>
        <v>82257.333333333328</v>
      </c>
      <c r="AD207" s="32">
        <f t="shared" si="136"/>
        <v>82257.333333333328</v>
      </c>
      <c r="AE207" s="33">
        <f t="shared" si="100"/>
        <v>987088.00000000012</v>
      </c>
      <c r="AF207" s="76"/>
    </row>
    <row r="208" spans="1:32" ht="30" x14ac:dyDescent="0.25">
      <c r="A208" s="29">
        <f t="shared" si="135"/>
        <v>185</v>
      </c>
      <c r="B208" s="29"/>
      <c r="C208" s="29">
        <f t="shared" si="134"/>
        <v>21</v>
      </c>
      <c r="D208" s="30" t="s">
        <v>232</v>
      </c>
      <c r="E208" s="38">
        <v>907</v>
      </c>
      <c r="F208" s="23" t="str">
        <f t="shared" si="122"/>
        <v>от 900 до 1500 жителей</v>
      </c>
      <c r="G208" s="39">
        <f t="shared" si="123"/>
        <v>2</v>
      </c>
      <c r="H208" s="72" t="str">
        <f t="shared" si="137"/>
        <v>1</v>
      </c>
      <c r="I208" s="25" t="str">
        <f t="shared" si="124"/>
        <v>не соответствует</v>
      </c>
      <c r="J208" s="25" t="str">
        <f t="shared" si="139"/>
        <v>0,75</v>
      </c>
      <c r="K208" s="25">
        <v>0</v>
      </c>
      <c r="L208" s="25" t="str">
        <f t="shared" si="125"/>
        <v>укомплектован</v>
      </c>
      <c r="M208" s="25" t="str">
        <f t="shared" si="138"/>
        <v>1</v>
      </c>
      <c r="N208" s="41">
        <v>0</v>
      </c>
      <c r="O208" s="75">
        <f t="shared" si="126"/>
        <v>0.75</v>
      </c>
      <c r="P208" s="31">
        <f t="shared" si="127"/>
        <v>2084951</v>
      </c>
      <c r="Q208" s="31">
        <f t="shared" si="128"/>
        <v>1563713.25</v>
      </c>
      <c r="R208" s="31">
        <f t="shared" si="129"/>
        <v>1563713</v>
      </c>
      <c r="S208" s="32">
        <f t="shared" si="132"/>
        <v>130309.41666666667</v>
      </c>
      <c r="T208" s="32">
        <f t="shared" si="136"/>
        <v>130309.41666666667</v>
      </c>
      <c r="U208" s="32">
        <f t="shared" si="136"/>
        <v>130309.41666666667</v>
      </c>
      <c r="V208" s="32">
        <f t="shared" si="136"/>
        <v>130309.41666666667</v>
      </c>
      <c r="W208" s="32">
        <f t="shared" si="136"/>
        <v>130309.41666666667</v>
      </c>
      <c r="X208" s="32">
        <f t="shared" si="136"/>
        <v>130309.41666666667</v>
      </c>
      <c r="Y208" s="32">
        <f t="shared" si="136"/>
        <v>130309.41666666667</v>
      </c>
      <c r="Z208" s="32">
        <f t="shared" si="136"/>
        <v>130309.41666666667</v>
      </c>
      <c r="AA208" s="32">
        <f t="shared" si="136"/>
        <v>130309.41666666667</v>
      </c>
      <c r="AB208" s="32">
        <f t="shared" si="136"/>
        <v>130309.41666666667</v>
      </c>
      <c r="AC208" s="32">
        <f t="shared" si="136"/>
        <v>130309.41666666667</v>
      </c>
      <c r="AD208" s="32">
        <f t="shared" si="136"/>
        <v>130309.41666666667</v>
      </c>
      <c r="AE208" s="33">
        <f t="shared" ref="AE208:AE267" si="140">SUM(S208:AD208)</f>
        <v>1563713.0000000002</v>
      </c>
      <c r="AF208" s="76"/>
    </row>
    <row r="209" spans="1:35" ht="30" x14ac:dyDescent="0.25">
      <c r="A209" s="29">
        <f t="shared" si="135"/>
        <v>186</v>
      </c>
      <c r="B209" s="29"/>
      <c r="C209" s="29">
        <f t="shared" si="134"/>
        <v>22</v>
      </c>
      <c r="D209" s="30" t="s">
        <v>233</v>
      </c>
      <c r="E209" s="38">
        <v>260</v>
      </c>
      <c r="F209" s="23" t="str">
        <f t="shared" si="122"/>
        <v>от 100 до 900 жителей</v>
      </c>
      <c r="G209" s="39">
        <f t="shared" si="123"/>
        <v>1</v>
      </c>
      <c r="H209" s="72" t="str">
        <f t="shared" si="137"/>
        <v>1</v>
      </c>
      <c r="I209" s="25" t="str">
        <f t="shared" si="124"/>
        <v>не соответствует</v>
      </c>
      <c r="J209" s="25" t="str">
        <f t="shared" si="139"/>
        <v>0,75</v>
      </c>
      <c r="K209" s="25">
        <v>0</v>
      </c>
      <c r="L209" s="25" t="str">
        <f t="shared" si="125"/>
        <v>укомплектован</v>
      </c>
      <c r="M209" s="25" t="str">
        <f t="shared" si="138"/>
        <v>1</v>
      </c>
      <c r="N209" s="41"/>
      <c r="O209" s="75">
        <f t="shared" si="126"/>
        <v>0.75</v>
      </c>
      <c r="P209" s="31">
        <f t="shared" si="127"/>
        <v>1316117</v>
      </c>
      <c r="Q209" s="31">
        <f t="shared" si="128"/>
        <v>987087.75</v>
      </c>
      <c r="R209" s="31">
        <f t="shared" si="129"/>
        <v>987088</v>
      </c>
      <c r="S209" s="32">
        <f t="shared" si="132"/>
        <v>82257.333333333328</v>
      </c>
      <c r="T209" s="32">
        <f t="shared" si="136"/>
        <v>82257.333333333328</v>
      </c>
      <c r="U209" s="32">
        <f t="shared" si="136"/>
        <v>82257.333333333328</v>
      </c>
      <c r="V209" s="32">
        <f t="shared" si="136"/>
        <v>82257.333333333328</v>
      </c>
      <c r="W209" s="32">
        <f t="shared" si="136"/>
        <v>82257.333333333328</v>
      </c>
      <c r="X209" s="32">
        <f t="shared" si="136"/>
        <v>82257.333333333328</v>
      </c>
      <c r="Y209" s="32">
        <f t="shared" si="136"/>
        <v>82257.333333333328</v>
      </c>
      <c r="Z209" s="32">
        <f t="shared" si="136"/>
        <v>82257.333333333328</v>
      </c>
      <c r="AA209" s="32">
        <f t="shared" si="136"/>
        <v>82257.333333333328</v>
      </c>
      <c r="AB209" s="32">
        <f t="shared" si="136"/>
        <v>82257.333333333328</v>
      </c>
      <c r="AC209" s="32">
        <f t="shared" si="136"/>
        <v>82257.333333333328</v>
      </c>
      <c r="AD209" s="32">
        <f t="shared" si="136"/>
        <v>82257.333333333328</v>
      </c>
      <c r="AE209" s="33">
        <f t="shared" si="140"/>
        <v>987088.00000000012</v>
      </c>
      <c r="AF209" s="76"/>
    </row>
    <row r="210" spans="1:35" ht="30" x14ac:dyDescent="0.25">
      <c r="A210" s="29">
        <f t="shared" si="135"/>
        <v>187</v>
      </c>
      <c r="B210" s="29"/>
      <c r="C210" s="29">
        <f t="shared" si="134"/>
        <v>23</v>
      </c>
      <c r="D210" s="30" t="s">
        <v>234</v>
      </c>
      <c r="E210" s="38">
        <v>1004</v>
      </c>
      <c r="F210" s="23" t="str">
        <f t="shared" si="122"/>
        <v>от 900 до 1500 жителей</v>
      </c>
      <c r="G210" s="39">
        <f t="shared" si="123"/>
        <v>2</v>
      </c>
      <c r="H210" s="72" t="str">
        <f t="shared" si="137"/>
        <v>1</v>
      </c>
      <c r="I210" s="25" t="str">
        <f t="shared" si="124"/>
        <v>не соответствует</v>
      </c>
      <c r="J210" s="25" t="str">
        <f t="shared" si="139"/>
        <v>0,75</v>
      </c>
      <c r="K210" s="25">
        <v>0</v>
      </c>
      <c r="L210" s="25" t="str">
        <f t="shared" si="125"/>
        <v>укомплектован</v>
      </c>
      <c r="M210" s="25" t="str">
        <f t="shared" si="138"/>
        <v>1</v>
      </c>
      <c r="N210" s="41"/>
      <c r="O210" s="75">
        <f t="shared" si="126"/>
        <v>0.75</v>
      </c>
      <c r="P210" s="31">
        <f t="shared" si="127"/>
        <v>2084951</v>
      </c>
      <c r="Q210" s="31">
        <f t="shared" si="128"/>
        <v>1563713.25</v>
      </c>
      <c r="R210" s="31">
        <f t="shared" si="129"/>
        <v>1563713</v>
      </c>
      <c r="S210" s="32">
        <f t="shared" si="132"/>
        <v>130309.41666666667</v>
      </c>
      <c r="T210" s="32">
        <f t="shared" si="136"/>
        <v>130309.41666666667</v>
      </c>
      <c r="U210" s="32">
        <f t="shared" si="136"/>
        <v>130309.41666666667</v>
      </c>
      <c r="V210" s="32">
        <f t="shared" si="136"/>
        <v>130309.41666666667</v>
      </c>
      <c r="W210" s="32">
        <f t="shared" si="136"/>
        <v>130309.41666666667</v>
      </c>
      <c r="X210" s="32">
        <f t="shared" si="136"/>
        <v>130309.41666666667</v>
      </c>
      <c r="Y210" s="32">
        <f t="shared" si="136"/>
        <v>130309.41666666667</v>
      </c>
      <c r="Z210" s="32">
        <f t="shared" si="136"/>
        <v>130309.41666666667</v>
      </c>
      <c r="AA210" s="32">
        <f t="shared" si="136"/>
        <v>130309.41666666667</v>
      </c>
      <c r="AB210" s="32">
        <f t="shared" si="136"/>
        <v>130309.41666666667</v>
      </c>
      <c r="AC210" s="32">
        <f t="shared" si="136"/>
        <v>130309.41666666667</v>
      </c>
      <c r="AD210" s="32">
        <f t="shared" si="136"/>
        <v>130309.41666666667</v>
      </c>
      <c r="AE210" s="33">
        <f t="shared" si="140"/>
        <v>1563713.0000000002</v>
      </c>
      <c r="AF210" s="76"/>
    </row>
    <row r="211" spans="1:35" ht="30" x14ac:dyDescent="0.25">
      <c r="A211" s="29">
        <f t="shared" si="135"/>
        <v>188</v>
      </c>
      <c r="B211" s="29"/>
      <c r="C211" s="29">
        <f t="shared" si="134"/>
        <v>24</v>
      </c>
      <c r="D211" s="30" t="s">
        <v>235</v>
      </c>
      <c r="E211" s="38">
        <v>219</v>
      </c>
      <c r="F211" s="23" t="str">
        <f t="shared" si="122"/>
        <v>от 100 до 900 жителей</v>
      </c>
      <c r="G211" s="39">
        <f t="shared" si="123"/>
        <v>1</v>
      </c>
      <c r="H211" s="72" t="str">
        <f t="shared" si="137"/>
        <v>1</v>
      </c>
      <c r="I211" s="25" t="str">
        <f t="shared" si="124"/>
        <v>не соответствует</v>
      </c>
      <c r="J211" s="25" t="str">
        <f t="shared" si="139"/>
        <v>0,75</v>
      </c>
      <c r="K211" s="25">
        <v>0</v>
      </c>
      <c r="L211" s="25" t="str">
        <f t="shared" si="125"/>
        <v>укомплектован</v>
      </c>
      <c r="M211" s="25" t="str">
        <f t="shared" si="138"/>
        <v>1</v>
      </c>
      <c r="N211" s="41"/>
      <c r="O211" s="75">
        <f t="shared" si="126"/>
        <v>0.75</v>
      </c>
      <c r="P211" s="31">
        <f t="shared" si="127"/>
        <v>1316117</v>
      </c>
      <c r="Q211" s="31">
        <f t="shared" si="128"/>
        <v>987087.75</v>
      </c>
      <c r="R211" s="31">
        <f t="shared" si="129"/>
        <v>987088</v>
      </c>
      <c r="S211" s="32">
        <f t="shared" si="132"/>
        <v>82257.333333333328</v>
      </c>
      <c r="T211" s="32">
        <f t="shared" si="136"/>
        <v>82257.333333333328</v>
      </c>
      <c r="U211" s="32">
        <f t="shared" si="136"/>
        <v>82257.333333333328</v>
      </c>
      <c r="V211" s="32">
        <f t="shared" si="136"/>
        <v>82257.333333333328</v>
      </c>
      <c r="W211" s="32">
        <f t="shared" si="136"/>
        <v>82257.333333333328</v>
      </c>
      <c r="X211" s="32">
        <f t="shared" si="136"/>
        <v>82257.333333333328</v>
      </c>
      <c r="Y211" s="32">
        <f t="shared" si="136"/>
        <v>82257.333333333328</v>
      </c>
      <c r="Z211" s="32">
        <f t="shared" si="136"/>
        <v>82257.333333333328</v>
      </c>
      <c r="AA211" s="32">
        <f t="shared" si="136"/>
        <v>82257.333333333328</v>
      </c>
      <c r="AB211" s="32">
        <f t="shared" si="136"/>
        <v>82257.333333333328</v>
      </c>
      <c r="AC211" s="32">
        <f t="shared" si="136"/>
        <v>82257.333333333328</v>
      </c>
      <c r="AD211" s="32">
        <f t="shared" si="136"/>
        <v>82257.333333333328</v>
      </c>
      <c r="AE211" s="33">
        <f t="shared" si="140"/>
        <v>987088.00000000012</v>
      </c>
      <c r="AF211" s="76"/>
    </row>
    <row r="212" spans="1:35" ht="30" x14ac:dyDescent="0.25">
      <c r="A212" s="29">
        <f t="shared" si="135"/>
        <v>189</v>
      </c>
      <c r="B212" s="29"/>
      <c r="C212" s="29">
        <f t="shared" si="134"/>
        <v>25</v>
      </c>
      <c r="D212" s="30" t="s">
        <v>236</v>
      </c>
      <c r="E212" s="38">
        <v>1059</v>
      </c>
      <c r="F212" s="23" t="str">
        <f t="shared" si="122"/>
        <v>от 900 до 1500 жителей</v>
      </c>
      <c r="G212" s="39">
        <f t="shared" si="123"/>
        <v>2</v>
      </c>
      <c r="H212" s="72" t="str">
        <f t="shared" si="137"/>
        <v>1</v>
      </c>
      <c r="I212" s="25" t="str">
        <f t="shared" si="124"/>
        <v>не соответствует</v>
      </c>
      <c r="J212" s="25" t="str">
        <f t="shared" si="139"/>
        <v>0,75</v>
      </c>
      <c r="K212" s="25">
        <v>0</v>
      </c>
      <c r="L212" s="25" t="str">
        <f t="shared" si="125"/>
        <v>укомплектован</v>
      </c>
      <c r="M212" s="25" t="str">
        <f t="shared" si="138"/>
        <v>1</v>
      </c>
      <c r="N212" s="41"/>
      <c r="O212" s="75">
        <f t="shared" si="126"/>
        <v>0.75</v>
      </c>
      <c r="P212" s="31">
        <f t="shared" si="127"/>
        <v>2084951</v>
      </c>
      <c r="Q212" s="31">
        <f t="shared" si="128"/>
        <v>1563713.25</v>
      </c>
      <c r="R212" s="31">
        <f t="shared" si="129"/>
        <v>1563713</v>
      </c>
      <c r="S212" s="32">
        <f t="shared" si="132"/>
        <v>130309.41666666667</v>
      </c>
      <c r="T212" s="32">
        <f t="shared" si="136"/>
        <v>130309.41666666667</v>
      </c>
      <c r="U212" s="32">
        <f t="shared" si="136"/>
        <v>130309.41666666667</v>
      </c>
      <c r="V212" s="32">
        <f t="shared" si="136"/>
        <v>130309.41666666667</v>
      </c>
      <c r="W212" s="32">
        <f t="shared" si="136"/>
        <v>130309.41666666667</v>
      </c>
      <c r="X212" s="32">
        <f t="shared" si="136"/>
        <v>130309.41666666667</v>
      </c>
      <c r="Y212" s="32">
        <f t="shared" si="136"/>
        <v>130309.41666666667</v>
      </c>
      <c r="Z212" s="32">
        <f t="shared" si="136"/>
        <v>130309.41666666667</v>
      </c>
      <c r="AA212" s="32">
        <f t="shared" si="136"/>
        <v>130309.41666666667</v>
      </c>
      <c r="AB212" s="32">
        <f t="shared" si="136"/>
        <v>130309.41666666667</v>
      </c>
      <c r="AC212" s="32">
        <f t="shared" si="136"/>
        <v>130309.41666666667</v>
      </c>
      <c r="AD212" s="32">
        <f t="shared" si="136"/>
        <v>130309.41666666667</v>
      </c>
      <c r="AE212" s="33">
        <f t="shared" si="140"/>
        <v>1563713.0000000002</v>
      </c>
      <c r="AF212" s="76"/>
    </row>
    <row r="213" spans="1:35" ht="30" x14ac:dyDescent="0.25">
      <c r="A213" s="29">
        <f t="shared" si="135"/>
        <v>190</v>
      </c>
      <c r="B213" s="29"/>
      <c r="C213" s="29">
        <f t="shared" si="134"/>
        <v>26</v>
      </c>
      <c r="D213" s="30" t="s">
        <v>237</v>
      </c>
      <c r="E213" s="38">
        <v>253</v>
      </c>
      <c r="F213" s="23" t="str">
        <f t="shared" si="122"/>
        <v>от 100 до 900 жителей</v>
      </c>
      <c r="G213" s="39">
        <f t="shared" si="123"/>
        <v>1</v>
      </c>
      <c r="H213" s="72" t="str">
        <f t="shared" si="137"/>
        <v>1</v>
      </c>
      <c r="I213" s="25" t="str">
        <f t="shared" si="124"/>
        <v>не соответствует</v>
      </c>
      <c r="J213" s="25" t="str">
        <f t="shared" si="139"/>
        <v>0,75</v>
      </c>
      <c r="K213" s="25">
        <v>0</v>
      </c>
      <c r="L213" s="25" t="str">
        <f t="shared" si="125"/>
        <v>укомплектован</v>
      </c>
      <c r="M213" s="25" t="str">
        <f t="shared" si="138"/>
        <v>1</v>
      </c>
      <c r="N213" s="41">
        <v>0</v>
      </c>
      <c r="O213" s="75">
        <f t="shared" si="126"/>
        <v>0.75</v>
      </c>
      <c r="P213" s="31">
        <f t="shared" si="127"/>
        <v>1316117</v>
      </c>
      <c r="Q213" s="31">
        <f t="shared" si="128"/>
        <v>987087.75</v>
      </c>
      <c r="R213" s="31">
        <f t="shared" si="129"/>
        <v>987088</v>
      </c>
      <c r="S213" s="32">
        <f t="shared" si="132"/>
        <v>82257.333333333328</v>
      </c>
      <c r="T213" s="32">
        <f t="shared" si="136"/>
        <v>82257.333333333328</v>
      </c>
      <c r="U213" s="32">
        <f t="shared" si="136"/>
        <v>82257.333333333328</v>
      </c>
      <c r="V213" s="32">
        <f t="shared" si="136"/>
        <v>82257.333333333328</v>
      </c>
      <c r="W213" s="32">
        <f t="shared" si="136"/>
        <v>82257.333333333328</v>
      </c>
      <c r="X213" s="32">
        <f t="shared" si="136"/>
        <v>82257.333333333328</v>
      </c>
      <c r="Y213" s="32">
        <f t="shared" si="136"/>
        <v>82257.333333333328</v>
      </c>
      <c r="Z213" s="32">
        <f t="shared" si="136"/>
        <v>82257.333333333328</v>
      </c>
      <c r="AA213" s="32">
        <f t="shared" si="136"/>
        <v>82257.333333333328</v>
      </c>
      <c r="AB213" s="32">
        <f t="shared" si="136"/>
        <v>82257.333333333328</v>
      </c>
      <c r="AC213" s="32">
        <f t="shared" si="136"/>
        <v>82257.333333333328</v>
      </c>
      <c r="AD213" s="32">
        <f t="shared" si="136"/>
        <v>82257.333333333328</v>
      </c>
      <c r="AE213" s="33">
        <f t="shared" si="140"/>
        <v>987088.00000000012</v>
      </c>
      <c r="AF213" s="76"/>
    </row>
    <row r="214" spans="1:35" ht="30" x14ac:dyDescent="0.25">
      <c r="A214" s="29">
        <f t="shared" si="135"/>
        <v>191</v>
      </c>
      <c r="B214" s="29"/>
      <c r="C214" s="29">
        <f t="shared" si="134"/>
        <v>27</v>
      </c>
      <c r="D214" s="30" t="s">
        <v>238</v>
      </c>
      <c r="E214" s="38">
        <v>262</v>
      </c>
      <c r="F214" s="23" t="str">
        <f t="shared" si="122"/>
        <v>от 100 до 900 жителей</v>
      </c>
      <c r="G214" s="39">
        <f t="shared" si="123"/>
        <v>1</v>
      </c>
      <c r="H214" s="72" t="str">
        <f t="shared" si="137"/>
        <v>1</v>
      </c>
      <c r="I214" s="25" t="str">
        <f t="shared" si="124"/>
        <v>не соответствует</v>
      </c>
      <c r="J214" s="25" t="str">
        <f t="shared" si="139"/>
        <v>0,75</v>
      </c>
      <c r="K214" s="25">
        <v>0</v>
      </c>
      <c r="L214" s="25" t="str">
        <f t="shared" si="125"/>
        <v>не укомплектован</v>
      </c>
      <c r="M214" s="25" t="str">
        <f t="shared" si="138"/>
        <v>0,25</v>
      </c>
      <c r="N214" s="42">
        <v>1</v>
      </c>
      <c r="O214" s="75">
        <f t="shared" si="126"/>
        <v>0.1875</v>
      </c>
      <c r="P214" s="31">
        <f t="shared" si="127"/>
        <v>1316117</v>
      </c>
      <c r="Q214" s="31">
        <f t="shared" si="128"/>
        <v>987087.75</v>
      </c>
      <c r="R214" s="31">
        <f t="shared" si="129"/>
        <v>246772</v>
      </c>
      <c r="S214" s="32">
        <f t="shared" si="132"/>
        <v>20564.333333333332</v>
      </c>
      <c r="T214" s="32">
        <f t="shared" si="136"/>
        <v>20564.333333333332</v>
      </c>
      <c r="U214" s="32">
        <f t="shared" si="136"/>
        <v>20564.333333333332</v>
      </c>
      <c r="V214" s="32">
        <f t="shared" si="136"/>
        <v>20564.333333333332</v>
      </c>
      <c r="W214" s="32">
        <f t="shared" si="136"/>
        <v>20564.333333333332</v>
      </c>
      <c r="X214" s="32">
        <f t="shared" si="136"/>
        <v>20564.333333333332</v>
      </c>
      <c r="Y214" s="32">
        <f t="shared" si="136"/>
        <v>20564.333333333332</v>
      </c>
      <c r="Z214" s="32">
        <f t="shared" si="136"/>
        <v>20564.333333333332</v>
      </c>
      <c r="AA214" s="32">
        <f t="shared" si="136"/>
        <v>20564.333333333332</v>
      </c>
      <c r="AB214" s="32">
        <f t="shared" si="136"/>
        <v>20564.333333333332</v>
      </c>
      <c r="AC214" s="32">
        <f t="shared" si="136"/>
        <v>20564.333333333332</v>
      </c>
      <c r="AD214" s="32">
        <f t="shared" si="136"/>
        <v>20564.333333333332</v>
      </c>
      <c r="AE214" s="33">
        <f t="shared" si="140"/>
        <v>246772.00000000003</v>
      </c>
      <c r="AF214" s="76"/>
    </row>
    <row r="215" spans="1:35" ht="30" x14ac:dyDescent="0.25">
      <c r="A215" s="29">
        <f t="shared" si="135"/>
        <v>192</v>
      </c>
      <c r="B215" s="29"/>
      <c r="C215" s="29">
        <f t="shared" si="134"/>
        <v>28</v>
      </c>
      <c r="D215" s="30" t="s">
        <v>239</v>
      </c>
      <c r="E215" s="38">
        <v>115</v>
      </c>
      <c r="F215" s="23" t="str">
        <f t="shared" si="122"/>
        <v>от 100 до 900 жителей</v>
      </c>
      <c r="G215" s="39">
        <f t="shared" si="123"/>
        <v>1</v>
      </c>
      <c r="H215" s="72" t="str">
        <f t="shared" si="137"/>
        <v>1</v>
      </c>
      <c r="I215" s="25" t="str">
        <f t="shared" si="124"/>
        <v>не соответствует</v>
      </c>
      <c r="J215" s="25" t="str">
        <f t="shared" si="139"/>
        <v>0,75</v>
      </c>
      <c r="K215" s="25">
        <v>0</v>
      </c>
      <c r="L215" s="25" t="str">
        <f t="shared" si="125"/>
        <v>не укомплектован</v>
      </c>
      <c r="M215" s="25" t="str">
        <f t="shared" si="138"/>
        <v>0,25</v>
      </c>
      <c r="N215" s="42">
        <v>1</v>
      </c>
      <c r="O215" s="75">
        <f t="shared" si="126"/>
        <v>0.1875</v>
      </c>
      <c r="P215" s="31">
        <f t="shared" si="127"/>
        <v>1316117</v>
      </c>
      <c r="Q215" s="31">
        <f t="shared" si="128"/>
        <v>987087.75</v>
      </c>
      <c r="R215" s="31">
        <f t="shared" si="129"/>
        <v>246772</v>
      </c>
      <c r="S215" s="32">
        <f t="shared" si="132"/>
        <v>20564.333333333332</v>
      </c>
      <c r="T215" s="32">
        <f t="shared" si="136"/>
        <v>20564.333333333332</v>
      </c>
      <c r="U215" s="32">
        <f t="shared" si="136"/>
        <v>20564.333333333332</v>
      </c>
      <c r="V215" s="32">
        <f t="shared" si="136"/>
        <v>20564.333333333332</v>
      </c>
      <c r="W215" s="32">
        <f t="shared" si="136"/>
        <v>20564.333333333332</v>
      </c>
      <c r="X215" s="32">
        <f t="shared" si="136"/>
        <v>20564.333333333332</v>
      </c>
      <c r="Y215" s="32">
        <f t="shared" si="136"/>
        <v>20564.333333333332</v>
      </c>
      <c r="Z215" s="32">
        <f t="shared" si="136"/>
        <v>20564.333333333332</v>
      </c>
      <c r="AA215" s="32">
        <f t="shared" si="136"/>
        <v>20564.333333333332</v>
      </c>
      <c r="AB215" s="32">
        <f t="shared" si="136"/>
        <v>20564.333333333332</v>
      </c>
      <c r="AC215" s="32">
        <f t="shared" si="136"/>
        <v>20564.333333333332</v>
      </c>
      <c r="AD215" s="32">
        <f t="shared" si="136"/>
        <v>20564.333333333332</v>
      </c>
      <c r="AE215" s="33">
        <f t="shared" si="140"/>
        <v>246772.00000000003</v>
      </c>
      <c r="AF215" s="76"/>
    </row>
    <row r="216" spans="1:35" ht="30" x14ac:dyDescent="0.25">
      <c r="A216" s="29">
        <f t="shared" si="135"/>
        <v>193</v>
      </c>
      <c r="B216" s="29"/>
      <c r="C216" s="29">
        <f t="shared" si="134"/>
        <v>29</v>
      </c>
      <c r="D216" s="30" t="s">
        <v>240</v>
      </c>
      <c r="E216" s="38">
        <v>522</v>
      </c>
      <c r="F216" s="23" t="str">
        <f t="shared" si="122"/>
        <v>от 100 до 900 жителей</v>
      </c>
      <c r="G216" s="39">
        <f t="shared" si="123"/>
        <v>1</v>
      </c>
      <c r="H216" s="72" t="str">
        <f t="shared" si="137"/>
        <v>1</v>
      </c>
      <c r="I216" s="25" t="str">
        <f t="shared" si="124"/>
        <v>не соответствует</v>
      </c>
      <c r="J216" s="25" t="str">
        <f t="shared" si="139"/>
        <v>0,75</v>
      </c>
      <c r="K216" s="25">
        <v>0</v>
      </c>
      <c r="L216" s="25" t="str">
        <f t="shared" si="125"/>
        <v>укомплектован</v>
      </c>
      <c r="M216" s="25" t="str">
        <f t="shared" si="138"/>
        <v>1</v>
      </c>
      <c r="N216" s="41"/>
      <c r="O216" s="75">
        <f t="shared" si="126"/>
        <v>0.75</v>
      </c>
      <c r="P216" s="31">
        <f t="shared" si="127"/>
        <v>1316117</v>
      </c>
      <c r="Q216" s="31">
        <f t="shared" si="128"/>
        <v>987087.75</v>
      </c>
      <c r="R216" s="31">
        <f t="shared" si="129"/>
        <v>987088</v>
      </c>
      <c r="S216" s="32">
        <f t="shared" si="132"/>
        <v>82257.333333333328</v>
      </c>
      <c r="T216" s="32">
        <f t="shared" si="136"/>
        <v>82257.333333333328</v>
      </c>
      <c r="U216" s="32">
        <f t="shared" si="136"/>
        <v>82257.333333333328</v>
      </c>
      <c r="V216" s="32">
        <f t="shared" si="136"/>
        <v>82257.333333333328</v>
      </c>
      <c r="W216" s="32">
        <f t="shared" si="136"/>
        <v>82257.333333333328</v>
      </c>
      <c r="X216" s="32">
        <f t="shared" si="136"/>
        <v>82257.333333333328</v>
      </c>
      <c r="Y216" s="32">
        <f t="shared" si="136"/>
        <v>82257.333333333328</v>
      </c>
      <c r="Z216" s="32">
        <f t="shared" si="136"/>
        <v>82257.333333333328</v>
      </c>
      <c r="AA216" s="32">
        <f t="shared" si="136"/>
        <v>82257.333333333328</v>
      </c>
      <c r="AB216" s="32">
        <f t="shared" si="136"/>
        <v>82257.333333333328</v>
      </c>
      <c r="AC216" s="32">
        <f t="shared" si="136"/>
        <v>82257.333333333328</v>
      </c>
      <c r="AD216" s="32">
        <f t="shared" si="136"/>
        <v>82257.333333333328</v>
      </c>
      <c r="AE216" s="33">
        <f t="shared" si="140"/>
        <v>987088.00000000012</v>
      </c>
      <c r="AF216" s="76"/>
    </row>
    <row r="217" spans="1:35" ht="30" x14ac:dyDescent="0.25">
      <c r="A217" s="29">
        <f t="shared" si="135"/>
        <v>194</v>
      </c>
      <c r="B217" s="29"/>
      <c r="C217" s="29">
        <f t="shared" si="134"/>
        <v>30</v>
      </c>
      <c r="D217" s="30" t="s">
        <v>241</v>
      </c>
      <c r="E217" s="38">
        <v>211</v>
      </c>
      <c r="F217" s="23" t="str">
        <f t="shared" si="122"/>
        <v>от 100 до 900 жителей</v>
      </c>
      <c r="G217" s="39">
        <f t="shared" si="123"/>
        <v>1</v>
      </c>
      <c r="H217" s="72" t="str">
        <f t="shared" si="137"/>
        <v>1</v>
      </c>
      <c r="I217" s="25" t="str">
        <f t="shared" si="124"/>
        <v>не соответствует</v>
      </c>
      <c r="J217" s="25" t="str">
        <f t="shared" si="139"/>
        <v>0,75</v>
      </c>
      <c r="K217" s="25">
        <v>0</v>
      </c>
      <c r="L217" s="25" t="str">
        <f t="shared" si="125"/>
        <v>укомплектован</v>
      </c>
      <c r="M217" s="25" t="str">
        <f t="shared" si="138"/>
        <v>1</v>
      </c>
      <c r="N217" s="41"/>
      <c r="O217" s="75">
        <f t="shared" si="126"/>
        <v>0.75</v>
      </c>
      <c r="P217" s="31">
        <f t="shared" si="127"/>
        <v>1316117</v>
      </c>
      <c r="Q217" s="31">
        <f t="shared" si="128"/>
        <v>987087.75</v>
      </c>
      <c r="R217" s="31">
        <f t="shared" si="129"/>
        <v>987088</v>
      </c>
      <c r="S217" s="32">
        <f t="shared" si="132"/>
        <v>82257.333333333328</v>
      </c>
      <c r="T217" s="32">
        <f t="shared" si="136"/>
        <v>82257.333333333328</v>
      </c>
      <c r="U217" s="32">
        <f t="shared" si="136"/>
        <v>82257.333333333328</v>
      </c>
      <c r="V217" s="32">
        <f t="shared" si="136"/>
        <v>82257.333333333328</v>
      </c>
      <c r="W217" s="32">
        <f t="shared" si="136"/>
        <v>82257.333333333328</v>
      </c>
      <c r="X217" s="32">
        <f t="shared" si="136"/>
        <v>82257.333333333328</v>
      </c>
      <c r="Y217" s="32">
        <f t="shared" si="136"/>
        <v>82257.333333333328</v>
      </c>
      <c r="Z217" s="32">
        <f t="shared" si="136"/>
        <v>82257.333333333328</v>
      </c>
      <c r="AA217" s="32">
        <f t="shared" si="136"/>
        <v>82257.333333333328</v>
      </c>
      <c r="AB217" s="32">
        <f t="shared" si="136"/>
        <v>82257.333333333328</v>
      </c>
      <c r="AC217" s="32">
        <f t="shared" si="136"/>
        <v>82257.333333333328</v>
      </c>
      <c r="AD217" s="32">
        <f t="shared" si="136"/>
        <v>82257.333333333328</v>
      </c>
      <c r="AE217" s="33">
        <f t="shared" si="140"/>
        <v>987088.00000000012</v>
      </c>
      <c r="AF217" s="76"/>
    </row>
    <row r="218" spans="1:35" ht="30" x14ac:dyDescent="0.25">
      <c r="A218" s="29">
        <f t="shared" si="135"/>
        <v>195</v>
      </c>
      <c r="B218" s="29"/>
      <c r="C218" s="29">
        <f t="shared" si="134"/>
        <v>31</v>
      </c>
      <c r="D218" s="30" t="s">
        <v>242</v>
      </c>
      <c r="E218" s="38">
        <v>227</v>
      </c>
      <c r="F218" s="23" t="str">
        <f t="shared" si="122"/>
        <v>от 100 до 900 жителей</v>
      </c>
      <c r="G218" s="39">
        <f t="shared" si="123"/>
        <v>1</v>
      </c>
      <c r="H218" s="72" t="str">
        <f t="shared" si="137"/>
        <v>1</v>
      </c>
      <c r="I218" s="25" t="str">
        <f t="shared" si="124"/>
        <v>соответствует</v>
      </c>
      <c r="J218" s="25" t="str">
        <f t="shared" si="139"/>
        <v>1</v>
      </c>
      <c r="K218" s="25">
        <v>1</v>
      </c>
      <c r="L218" s="25" t="str">
        <f t="shared" si="125"/>
        <v>укомплектован</v>
      </c>
      <c r="M218" s="25" t="str">
        <f t="shared" si="138"/>
        <v>1</v>
      </c>
      <c r="N218" s="41"/>
      <c r="O218" s="75">
        <f t="shared" si="126"/>
        <v>1</v>
      </c>
      <c r="P218" s="31">
        <f t="shared" si="127"/>
        <v>1316117</v>
      </c>
      <c r="Q218" s="31">
        <f t="shared" si="128"/>
        <v>1316117</v>
      </c>
      <c r="R218" s="31">
        <f t="shared" si="129"/>
        <v>1316117</v>
      </c>
      <c r="S218" s="32">
        <f t="shared" si="132"/>
        <v>109676.41666666667</v>
      </c>
      <c r="T218" s="32">
        <f t="shared" si="136"/>
        <v>109676.41666666667</v>
      </c>
      <c r="U218" s="32">
        <f t="shared" si="136"/>
        <v>109676.41666666667</v>
      </c>
      <c r="V218" s="32">
        <f t="shared" si="136"/>
        <v>109676.41666666667</v>
      </c>
      <c r="W218" s="32">
        <f t="shared" si="136"/>
        <v>109676.41666666667</v>
      </c>
      <c r="X218" s="32">
        <f t="shared" si="136"/>
        <v>109676.41666666667</v>
      </c>
      <c r="Y218" s="32">
        <f t="shared" si="136"/>
        <v>109676.41666666667</v>
      </c>
      <c r="Z218" s="32">
        <f t="shared" si="136"/>
        <v>109676.41666666667</v>
      </c>
      <c r="AA218" s="32">
        <f t="shared" si="136"/>
        <v>109676.41666666667</v>
      </c>
      <c r="AB218" s="32">
        <f t="shared" si="136"/>
        <v>109676.41666666667</v>
      </c>
      <c r="AC218" s="32">
        <f t="shared" si="136"/>
        <v>109676.41666666667</v>
      </c>
      <c r="AD218" s="32">
        <f t="shared" si="136"/>
        <v>109676.41666666667</v>
      </c>
      <c r="AE218" s="33">
        <f t="shared" si="140"/>
        <v>1316117</v>
      </c>
      <c r="AF218" s="76"/>
    </row>
    <row r="219" spans="1:35" ht="30" x14ac:dyDescent="0.25">
      <c r="A219" s="29">
        <f t="shared" si="135"/>
        <v>196</v>
      </c>
      <c r="B219" s="29"/>
      <c r="C219" s="29">
        <f t="shared" si="134"/>
        <v>32</v>
      </c>
      <c r="D219" s="30" t="s">
        <v>243</v>
      </c>
      <c r="E219" s="38">
        <v>950</v>
      </c>
      <c r="F219" s="23" t="str">
        <f t="shared" si="122"/>
        <v>от 900 до 1500 жителей</v>
      </c>
      <c r="G219" s="39">
        <f t="shared" si="123"/>
        <v>2</v>
      </c>
      <c r="H219" s="72" t="str">
        <f t="shared" si="137"/>
        <v>1</v>
      </c>
      <c r="I219" s="25" t="str">
        <f t="shared" si="124"/>
        <v>не соответствует</v>
      </c>
      <c r="J219" s="25" t="str">
        <f t="shared" si="139"/>
        <v>0,75</v>
      </c>
      <c r="K219" s="25">
        <v>0</v>
      </c>
      <c r="L219" s="25" t="str">
        <f t="shared" si="125"/>
        <v>укомплектован</v>
      </c>
      <c r="M219" s="25" t="str">
        <f t="shared" si="138"/>
        <v>1</v>
      </c>
      <c r="N219" s="41"/>
      <c r="O219" s="75">
        <f t="shared" si="126"/>
        <v>0.75</v>
      </c>
      <c r="P219" s="31">
        <f t="shared" si="127"/>
        <v>2084951</v>
      </c>
      <c r="Q219" s="31">
        <f t="shared" si="128"/>
        <v>1563713.25</v>
      </c>
      <c r="R219" s="31">
        <f t="shared" si="129"/>
        <v>1563713</v>
      </c>
      <c r="S219" s="32">
        <f t="shared" si="132"/>
        <v>130309.41666666667</v>
      </c>
      <c r="T219" s="32">
        <f t="shared" si="136"/>
        <v>130309.41666666667</v>
      </c>
      <c r="U219" s="32">
        <f t="shared" si="136"/>
        <v>130309.41666666667</v>
      </c>
      <c r="V219" s="32">
        <f t="shared" si="136"/>
        <v>130309.41666666667</v>
      </c>
      <c r="W219" s="32">
        <f t="shared" si="136"/>
        <v>130309.41666666667</v>
      </c>
      <c r="X219" s="32">
        <f t="shared" si="136"/>
        <v>130309.41666666667</v>
      </c>
      <c r="Y219" s="32">
        <f t="shared" si="136"/>
        <v>130309.41666666667</v>
      </c>
      <c r="Z219" s="32">
        <f t="shared" si="136"/>
        <v>130309.41666666667</v>
      </c>
      <c r="AA219" s="32">
        <f t="shared" si="136"/>
        <v>130309.41666666667</v>
      </c>
      <c r="AB219" s="32">
        <f t="shared" si="136"/>
        <v>130309.41666666667</v>
      </c>
      <c r="AC219" s="32">
        <f t="shared" si="136"/>
        <v>130309.41666666667</v>
      </c>
      <c r="AD219" s="32">
        <f t="shared" si="136"/>
        <v>130309.41666666667</v>
      </c>
      <c r="AE219" s="33">
        <f t="shared" si="140"/>
        <v>1563713.0000000002</v>
      </c>
      <c r="AF219" s="76"/>
    </row>
    <row r="220" spans="1:35" ht="30" x14ac:dyDescent="0.25">
      <c r="A220" s="29">
        <f t="shared" si="135"/>
        <v>197</v>
      </c>
      <c r="B220" s="29"/>
      <c r="C220" s="29">
        <f t="shared" si="134"/>
        <v>33</v>
      </c>
      <c r="D220" s="30" t="s">
        <v>244</v>
      </c>
      <c r="E220" s="38">
        <v>338</v>
      </c>
      <c r="F220" s="23" t="str">
        <f t="shared" si="122"/>
        <v>от 100 до 900 жителей</v>
      </c>
      <c r="G220" s="39">
        <f t="shared" si="123"/>
        <v>1</v>
      </c>
      <c r="H220" s="72" t="str">
        <f t="shared" si="137"/>
        <v>1</v>
      </c>
      <c r="I220" s="25" t="str">
        <f t="shared" si="124"/>
        <v>не соответствует</v>
      </c>
      <c r="J220" s="25" t="str">
        <f t="shared" si="139"/>
        <v>0,75</v>
      </c>
      <c r="K220" s="25">
        <v>0</v>
      </c>
      <c r="L220" s="25" t="str">
        <f t="shared" si="125"/>
        <v>укомплектован</v>
      </c>
      <c r="M220" s="25" t="str">
        <f t="shared" si="138"/>
        <v>1</v>
      </c>
      <c r="N220" s="41"/>
      <c r="O220" s="75">
        <f t="shared" si="126"/>
        <v>0.75</v>
      </c>
      <c r="P220" s="31">
        <f t="shared" si="127"/>
        <v>1316117</v>
      </c>
      <c r="Q220" s="31">
        <f t="shared" si="128"/>
        <v>987087.75</v>
      </c>
      <c r="R220" s="31">
        <f t="shared" si="129"/>
        <v>987088</v>
      </c>
      <c r="S220" s="32">
        <f t="shared" si="132"/>
        <v>82257.333333333328</v>
      </c>
      <c r="T220" s="32">
        <f t="shared" si="136"/>
        <v>82257.333333333328</v>
      </c>
      <c r="U220" s="32">
        <f t="shared" si="136"/>
        <v>82257.333333333328</v>
      </c>
      <c r="V220" s="32">
        <f t="shared" si="136"/>
        <v>82257.333333333328</v>
      </c>
      <c r="W220" s="32">
        <f t="shared" si="136"/>
        <v>82257.333333333328</v>
      </c>
      <c r="X220" s="32">
        <f t="shared" si="136"/>
        <v>82257.333333333328</v>
      </c>
      <c r="Y220" s="32">
        <f t="shared" si="136"/>
        <v>82257.333333333328</v>
      </c>
      <c r="Z220" s="32">
        <f t="shared" si="136"/>
        <v>82257.333333333328</v>
      </c>
      <c r="AA220" s="32">
        <f t="shared" si="136"/>
        <v>82257.333333333328</v>
      </c>
      <c r="AB220" s="32">
        <f t="shared" si="136"/>
        <v>82257.333333333328</v>
      </c>
      <c r="AC220" s="32">
        <f t="shared" si="136"/>
        <v>82257.333333333328</v>
      </c>
      <c r="AD220" s="32">
        <f t="shared" si="136"/>
        <v>82257.333333333328</v>
      </c>
      <c r="AE220" s="33">
        <f t="shared" si="140"/>
        <v>987088.00000000012</v>
      </c>
      <c r="AF220" s="76"/>
    </row>
    <row r="221" spans="1:35" ht="30" x14ac:dyDescent="0.25">
      <c r="A221" s="29">
        <f t="shared" si="135"/>
        <v>198</v>
      </c>
      <c r="B221" s="29"/>
      <c r="C221" s="29">
        <f t="shared" si="134"/>
        <v>34</v>
      </c>
      <c r="D221" s="30" t="s">
        <v>245</v>
      </c>
      <c r="E221" s="38">
        <v>465</v>
      </c>
      <c r="F221" s="23" t="str">
        <f t="shared" si="122"/>
        <v>от 100 до 900 жителей</v>
      </c>
      <c r="G221" s="39">
        <f t="shared" si="123"/>
        <v>1</v>
      </c>
      <c r="H221" s="72" t="str">
        <f t="shared" si="137"/>
        <v>1</v>
      </c>
      <c r="I221" s="25" t="str">
        <f t="shared" si="124"/>
        <v>соответствует</v>
      </c>
      <c r="J221" s="25" t="str">
        <f t="shared" si="139"/>
        <v>1</v>
      </c>
      <c r="K221" s="25">
        <v>1</v>
      </c>
      <c r="L221" s="25" t="str">
        <f t="shared" si="125"/>
        <v>укомплектован</v>
      </c>
      <c r="M221" s="25" t="str">
        <f t="shared" si="138"/>
        <v>1</v>
      </c>
      <c r="N221" s="41"/>
      <c r="O221" s="75">
        <f t="shared" si="126"/>
        <v>1</v>
      </c>
      <c r="P221" s="31">
        <f t="shared" si="127"/>
        <v>1316117</v>
      </c>
      <c r="Q221" s="31">
        <f t="shared" si="128"/>
        <v>1316117</v>
      </c>
      <c r="R221" s="31">
        <f t="shared" si="129"/>
        <v>1316117</v>
      </c>
      <c r="S221" s="32">
        <f t="shared" si="132"/>
        <v>109676.41666666667</v>
      </c>
      <c r="T221" s="32">
        <f t="shared" ref="T221:AD235" si="141">S221</f>
        <v>109676.41666666667</v>
      </c>
      <c r="U221" s="32">
        <f t="shared" si="141"/>
        <v>109676.41666666667</v>
      </c>
      <c r="V221" s="32">
        <f t="shared" si="141"/>
        <v>109676.41666666667</v>
      </c>
      <c r="W221" s="32">
        <f t="shared" si="141"/>
        <v>109676.41666666667</v>
      </c>
      <c r="X221" s="32">
        <f t="shared" si="141"/>
        <v>109676.41666666667</v>
      </c>
      <c r="Y221" s="32">
        <f t="shared" si="141"/>
        <v>109676.41666666667</v>
      </c>
      <c r="Z221" s="32">
        <f t="shared" si="141"/>
        <v>109676.41666666667</v>
      </c>
      <c r="AA221" s="32">
        <f t="shared" si="141"/>
        <v>109676.41666666667</v>
      </c>
      <c r="AB221" s="32">
        <f t="shared" si="141"/>
        <v>109676.41666666667</v>
      </c>
      <c r="AC221" s="32">
        <f t="shared" si="141"/>
        <v>109676.41666666667</v>
      </c>
      <c r="AD221" s="32">
        <f t="shared" si="141"/>
        <v>109676.41666666667</v>
      </c>
      <c r="AE221" s="33">
        <f t="shared" si="140"/>
        <v>1316117</v>
      </c>
      <c r="AF221" s="76"/>
    </row>
    <row r="222" spans="1:35" ht="30" x14ac:dyDescent="0.25">
      <c r="A222" s="29">
        <f t="shared" si="135"/>
        <v>199</v>
      </c>
      <c r="B222" s="29"/>
      <c r="C222" s="29">
        <f t="shared" si="134"/>
        <v>35</v>
      </c>
      <c r="D222" s="30" t="s">
        <v>246</v>
      </c>
      <c r="E222" s="38">
        <v>1041</v>
      </c>
      <c r="F222" s="23" t="str">
        <f t="shared" si="122"/>
        <v>от 900 до 1500 жителей</v>
      </c>
      <c r="G222" s="39">
        <f t="shared" si="123"/>
        <v>2</v>
      </c>
      <c r="H222" s="72" t="str">
        <f t="shared" si="137"/>
        <v>1</v>
      </c>
      <c r="I222" s="25" t="str">
        <f t="shared" si="124"/>
        <v>не соответствует</v>
      </c>
      <c r="J222" s="25" t="str">
        <f t="shared" si="139"/>
        <v>0,75</v>
      </c>
      <c r="K222" s="25">
        <v>0</v>
      </c>
      <c r="L222" s="25" t="str">
        <f t="shared" si="125"/>
        <v>укомплектован</v>
      </c>
      <c r="M222" s="25" t="str">
        <f t="shared" si="138"/>
        <v>1</v>
      </c>
      <c r="N222" s="41"/>
      <c r="O222" s="75">
        <f t="shared" si="126"/>
        <v>0.75</v>
      </c>
      <c r="P222" s="31">
        <f t="shared" si="127"/>
        <v>2084951</v>
      </c>
      <c r="Q222" s="31">
        <f t="shared" si="128"/>
        <v>1563713.25</v>
      </c>
      <c r="R222" s="31">
        <f t="shared" si="129"/>
        <v>1563713</v>
      </c>
      <c r="S222" s="32">
        <f t="shared" si="132"/>
        <v>130309.41666666667</v>
      </c>
      <c r="T222" s="32">
        <f t="shared" si="141"/>
        <v>130309.41666666667</v>
      </c>
      <c r="U222" s="32">
        <f t="shared" si="141"/>
        <v>130309.41666666667</v>
      </c>
      <c r="V222" s="32">
        <f t="shared" si="141"/>
        <v>130309.41666666667</v>
      </c>
      <c r="W222" s="32">
        <f t="shared" si="141"/>
        <v>130309.41666666667</v>
      </c>
      <c r="X222" s="32">
        <f t="shared" si="141"/>
        <v>130309.41666666667</v>
      </c>
      <c r="Y222" s="32">
        <f t="shared" si="141"/>
        <v>130309.41666666667</v>
      </c>
      <c r="Z222" s="32">
        <f t="shared" si="141"/>
        <v>130309.41666666667</v>
      </c>
      <c r="AA222" s="32">
        <f t="shared" si="141"/>
        <v>130309.41666666667</v>
      </c>
      <c r="AB222" s="32">
        <f t="shared" si="141"/>
        <v>130309.41666666667</v>
      </c>
      <c r="AC222" s="32">
        <f t="shared" si="141"/>
        <v>130309.41666666667</v>
      </c>
      <c r="AD222" s="32">
        <f t="shared" si="141"/>
        <v>130309.41666666667</v>
      </c>
      <c r="AE222" s="33">
        <f t="shared" si="140"/>
        <v>1563713.0000000002</v>
      </c>
      <c r="AF222" s="76"/>
    </row>
    <row r="223" spans="1:35" ht="30" x14ac:dyDescent="0.25">
      <c r="A223" s="29">
        <f t="shared" si="135"/>
        <v>200</v>
      </c>
      <c r="B223" s="29"/>
      <c r="C223" s="29">
        <f t="shared" si="134"/>
        <v>36</v>
      </c>
      <c r="D223" s="30" t="s">
        <v>247</v>
      </c>
      <c r="E223" s="38">
        <v>1629</v>
      </c>
      <c r="F223" s="23" t="str">
        <f t="shared" si="122"/>
        <v>от 1500 до 2000 жителей</v>
      </c>
      <c r="G223" s="39">
        <f t="shared" si="123"/>
        <v>3</v>
      </c>
      <c r="H223" s="72" t="str">
        <f t="shared" si="137"/>
        <v>1</v>
      </c>
      <c r="I223" s="25" t="str">
        <f t="shared" si="124"/>
        <v>не соответствует</v>
      </c>
      <c r="J223" s="25" t="str">
        <f t="shared" si="139"/>
        <v>0,75</v>
      </c>
      <c r="K223" s="25">
        <v>0</v>
      </c>
      <c r="L223" s="25" t="str">
        <f t="shared" si="125"/>
        <v>укомплектован</v>
      </c>
      <c r="M223" s="25" t="str">
        <f t="shared" si="138"/>
        <v>1</v>
      </c>
      <c r="N223" s="41"/>
      <c r="O223" s="75">
        <f t="shared" si="126"/>
        <v>0.75</v>
      </c>
      <c r="P223" s="31">
        <f t="shared" si="127"/>
        <v>2341229</v>
      </c>
      <c r="Q223" s="31">
        <f t="shared" si="128"/>
        <v>1755921.75</v>
      </c>
      <c r="R223" s="31">
        <f t="shared" si="129"/>
        <v>1755922</v>
      </c>
      <c r="S223" s="32">
        <f t="shared" si="132"/>
        <v>146326.83333333334</v>
      </c>
      <c r="T223" s="32">
        <f t="shared" si="141"/>
        <v>146326.83333333334</v>
      </c>
      <c r="U223" s="32">
        <f t="shared" si="141"/>
        <v>146326.83333333334</v>
      </c>
      <c r="V223" s="32">
        <f t="shared" si="141"/>
        <v>146326.83333333334</v>
      </c>
      <c r="W223" s="32">
        <f t="shared" si="141"/>
        <v>146326.83333333334</v>
      </c>
      <c r="X223" s="32">
        <f t="shared" si="141"/>
        <v>146326.83333333334</v>
      </c>
      <c r="Y223" s="32">
        <f t="shared" si="141"/>
        <v>146326.83333333334</v>
      </c>
      <c r="Z223" s="32">
        <f t="shared" si="141"/>
        <v>146326.83333333334</v>
      </c>
      <c r="AA223" s="32">
        <f t="shared" si="141"/>
        <v>146326.83333333334</v>
      </c>
      <c r="AB223" s="32">
        <f t="shared" si="141"/>
        <v>146326.83333333334</v>
      </c>
      <c r="AC223" s="32">
        <f t="shared" si="141"/>
        <v>146326.83333333334</v>
      </c>
      <c r="AD223" s="32">
        <f t="shared" si="141"/>
        <v>146326.83333333334</v>
      </c>
      <c r="AE223" s="33">
        <f t="shared" si="140"/>
        <v>1755921.9999999998</v>
      </c>
      <c r="AF223" s="76"/>
    </row>
    <row r="224" spans="1:35" s="53" customFormat="1" ht="30" x14ac:dyDescent="0.25">
      <c r="A224" s="43"/>
      <c r="B224" s="43"/>
      <c r="C224" s="43"/>
      <c r="D224" s="44" t="s">
        <v>248</v>
      </c>
      <c r="E224" s="45">
        <v>148</v>
      </c>
      <c r="F224" s="46" t="str">
        <f t="shared" si="122"/>
        <v>от 100 до 900 жителей</v>
      </c>
      <c r="G224" s="47">
        <f t="shared" si="123"/>
        <v>1</v>
      </c>
      <c r="H224" s="73" t="str">
        <f t="shared" si="137"/>
        <v>1</v>
      </c>
      <c r="I224" s="48" t="str">
        <f t="shared" si="124"/>
        <v>не соответствует</v>
      </c>
      <c r="J224" s="48" t="str">
        <f t="shared" si="139"/>
        <v>0,75</v>
      </c>
      <c r="K224" s="48">
        <v>0</v>
      </c>
      <c r="L224" s="48" t="str">
        <f t="shared" si="125"/>
        <v>не укомплектован</v>
      </c>
      <c r="M224" s="48" t="str">
        <f t="shared" si="138"/>
        <v>0,25</v>
      </c>
      <c r="N224" s="49">
        <v>1</v>
      </c>
      <c r="O224" s="75">
        <f t="shared" si="126"/>
        <v>0.1875</v>
      </c>
      <c r="P224" s="50">
        <v>0</v>
      </c>
      <c r="Q224" s="50">
        <f t="shared" si="128"/>
        <v>0</v>
      </c>
      <c r="R224" s="50">
        <f t="shared" si="129"/>
        <v>0</v>
      </c>
      <c r="S224" s="51">
        <f t="shared" si="132"/>
        <v>0</v>
      </c>
      <c r="T224" s="51">
        <f t="shared" si="141"/>
        <v>0</v>
      </c>
      <c r="U224" s="51">
        <f t="shared" si="141"/>
        <v>0</v>
      </c>
      <c r="V224" s="51">
        <f t="shared" si="141"/>
        <v>0</v>
      </c>
      <c r="W224" s="51">
        <f t="shared" si="141"/>
        <v>0</v>
      </c>
      <c r="X224" s="51">
        <f t="shared" si="141"/>
        <v>0</v>
      </c>
      <c r="Y224" s="51">
        <f t="shared" si="141"/>
        <v>0</v>
      </c>
      <c r="Z224" s="51">
        <f t="shared" si="141"/>
        <v>0</v>
      </c>
      <c r="AA224" s="51">
        <f t="shared" si="141"/>
        <v>0</v>
      </c>
      <c r="AB224" s="51">
        <f t="shared" si="141"/>
        <v>0</v>
      </c>
      <c r="AC224" s="51">
        <f t="shared" si="141"/>
        <v>0</v>
      </c>
      <c r="AD224" s="51">
        <f t="shared" si="141"/>
        <v>0</v>
      </c>
      <c r="AE224" s="52">
        <f t="shared" si="140"/>
        <v>0</v>
      </c>
      <c r="AF224" s="78" t="s">
        <v>249</v>
      </c>
      <c r="AH224" s="66"/>
      <c r="AI224" s="1"/>
    </row>
    <row r="225" spans="1:32" ht="30" x14ac:dyDescent="0.25">
      <c r="A225" s="29">
        <f>A223+1</f>
        <v>201</v>
      </c>
      <c r="B225" s="29"/>
      <c r="C225" s="29">
        <f>C223+1</f>
        <v>37</v>
      </c>
      <c r="D225" s="30" t="s">
        <v>250</v>
      </c>
      <c r="E225" s="38">
        <v>617</v>
      </c>
      <c r="F225" s="23" t="str">
        <f t="shared" si="122"/>
        <v>от 100 до 900 жителей</v>
      </c>
      <c r="G225" s="39">
        <f t="shared" si="123"/>
        <v>1</v>
      </c>
      <c r="H225" s="72" t="str">
        <f t="shared" si="137"/>
        <v>1</v>
      </c>
      <c r="I225" s="25" t="str">
        <f t="shared" si="124"/>
        <v>не соответствует</v>
      </c>
      <c r="J225" s="25" t="str">
        <f t="shared" si="139"/>
        <v>0,75</v>
      </c>
      <c r="K225" s="25">
        <v>0</v>
      </c>
      <c r="L225" s="25" t="str">
        <f t="shared" si="125"/>
        <v>укомплектован</v>
      </c>
      <c r="M225" s="25" t="str">
        <f t="shared" si="138"/>
        <v>1</v>
      </c>
      <c r="N225" s="41"/>
      <c r="O225" s="75">
        <f t="shared" si="126"/>
        <v>0.75</v>
      </c>
      <c r="P225" s="31">
        <f t="shared" ref="P225:P235" si="142">IF(G225=0,$E$3*H225,IF(G225=4,$E$5*H225,IF(G225=1,$E$3,IF(G225=2,$E$4,IF(G225=3,$E$5)))))</f>
        <v>1316117</v>
      </c>
      <c r="Q225" s="31">
        <f t="shared" si="128"/>
        <v>987087.75</v>
      </c>
      <c r="R225" s="31">
        <f t="shared" si="129"/>
        <v>987088</v>
      </c>
      <c r="S225" s="32">
        <f t="shared" si="132"/>
        <v>82257.333333333328</v>
      </c>
      <c r="T225" s="32">
        <f t="shared" si="141"/>
        <v>82257.333333333328</v>
      </c>
      <c r="U225" s="32">
        <f t="shared" si="141"/>
        <v>82257.333333333328</v>
      </c>
      <c r="V225" s="32">
        <f t="shared" si="141"/>
        <v>82257.333333333328</v>
      </c>
      <c r="W225" s="32">
        <f t="shared" si="141"/>
        <v>82257.333333333328</v>
      </c>
      <c r="X225" s="32">
        <f t="shared" si="141"/>
        <v>82257.333333333328</v>
      </c>
      <c r="Y225" s="32">
        <f t="shared" si="141"/>
        <v>82257.333333333328</v>
      </c>
      <c r="Z225" s="32">
        <f t="shared" si="141"/>
        <v>82257.333333333328</v>
      </c>
      <c r="AA225" s="32">
        <f t="shared" si="141"/>
        <v>82257.333333333328</v>
      </c>
      <c r="AB225" s="32">
        <f t="shared" si="141"/>
        <v>82257.333333333328</v>
      </c>
      <c r="AC225" s="32">
        <f t="shared" si="141"/>
        <v>82257.333333333328</v>
      </c>
      <c r="AD225" s="32">
        <f t="shared" si="141"/>
        <v>82257.333333333328</v>
      </c>
      <c r="AE225" s="33">
        <f t="shared" si="140"/>
        <v>987088.00000000012</v>
      </c>
      <c r="AF225" s="76"/>
    </row>
    <row r="226" spans="1:32" ht="30" x14ac:dyDescent="0.25">
      <c r="A226" s="29">
        <f t="shared" si="135"/>
        <v>202</v>
      </c>
      <c r="B226" s="29"/>
      <c r="C226" s="29">
        <f t="shared" si="134"/>
        <v>38</v>
      </c>
      <c r="D226" s="30" t="s">
        <v>251</v>
      </c>
      <c r="E226" s="38">
        <v>1594</v>
      </c>
      <c r="F226" s="23" t="str">
        <f t="shared" si="122"/>
        <v>от 1500 до 2000 жителей</v>
      </c>
      <c r="G226" s="39">
        <f t="shared" si="123"/>
        <v>3</v>
      </c>
      <c r="H226" s="72" t="str">
        <f t="shared" si="137"/>
        <v>1</v>
      </c>
      <c r="I226" s="25" t="str">
        <f t="shared" si="124"/>
        <v>не соответствует</v>
      </c>
      <c r="J226" s="25" t="str">
        <f t="shared" si="139"/>
        <v>0,75</v>
      </c>
      <c r="K226" s="25">
        <v>0</v>
      </c>
      <c r="L226" s="25" t="str">
        <f t="shared" si="125"/>
        <v>укомплектован</v>
      </c>
      <c r="M226" s="25" t="str">
        <f t="shared" si="138"/>
        <v>1</v>
      </c>
      <c r="N226" s="41"/>
      <c r="O226" s="75">
        <f t="shared" si="126"/>
        <v>0.75</v>
      </c>
      <c r="P226" s="31">
        <f t="shared" si="142"/>
        <v>2341229</v>
      </c>
      <c r="Q226" s="31">
        <f t="shared" si="128"/>
        <v>1755921.75</v>
      </c>
      <c r="R226" s="31">
        <f t="shared" si="129"/>
        <v>1755922</v>
      </c>
      <c r="S226" s="32">
        <f t="shared" si="132"/>
        <v>146326.83333333334</v>
      </c>
      <c r="T226" s="32">
        <f t="shared" si="141"/>
        <v>146326.83333333334</v>
      </c>
      <c r="U226" s="32">
        <f t="shared" si="141"/>
        <v>146326.83333333334</v>
      </c>
      <c r="V226" s="32">
        <f t="shared" si="141"/>
        <v>146326.83333333334</v>
      </c>
      <c r="W226" s="32">
        <f t="shared" si="141"/>
        <v>146326.83333333334</v>
      </c>
      <c r="X226" s="32">
        <f t="shared" si="141"/>
        <v>146326.83333333334</v>
      </c>
      <c r="Y226" s="32">
        <f t="shared" si="141"/>
        <v>146326.83333333334</v>
      </c>
      <c r="Z226" s="32">
        <f t="shared" si="141"/>
        <v>146326.83333333334</v>
      </c>
      <c r="AA226" s="32">
        <f t="shared" si="141"/>
        <v>146326.83333333334</v>
      </c>
      <c r="AB226" s="32">
        <f t="shared" si="141"/>
        <v>146326.83333333334</v>
      </c>
      <c r="AC226" s="32">
        <f t="shared" si="141"/>
        <v>146326.83333333334</v>
      </c>
      <c r="AD226" s="32">
        <f t="shared" si="141"/>
        <v>146326.83333333334</v>
      </c>
      <c r="AE226" s="33">
        <f t="shared" si="140"/>
        <v>1755921.9999999998</v>
      </c>
      <c r="AF226" s="76"/>
    </row>
    <row r="227" spans="1:32" ht="30" x14ac:dyDescent="0.25">
      <c r="A227" s="29">
        <f t="shared" si="135"/>
        <v>203</v>
      </c>
      <c r="B227" s="29"/>
      <c r="C227" s="29">
        <f t="shared" si="134"/>
        <v>39</v>
      </c>
      <c r="D227" s="30" t="s">
        <v>252</v>
      </c>
      <c r="E227" s="38">
        <v>282</v>
      </c>
      <c r="F227" s="23" t="str">
        <f t="shared" si="122"/>
        <v>от 100 до 900 жителей</v>
      </c>
      <c r="G227" s="39">
        <f t="shared" si="123"/>
        <v>1</v>
      </c>
      <c r="H227" s="72" t="str">
        <f t="shared" si="137"/>
        <v>1</v>
      </c>
      <c r="I227" s="25" t="str">
        <f t="shared" si="124"/>
        <v>соответствует</v>
      </c>
      <c r="J227" s="25" t="str">
        <f t="shared" si="139"/>
        <v>1</v>
      </c>
      <c r="K227" s="25">
        <v>1</v>
      </c>
      <c r="L227" s="25" t="str">
        <f t="shared" si="125"/>
        <v>укомплектован</v>
      </c>
      <c r="M227" s="25" t="str">
        <f t="shared" si="138"/>
        <v>1</v>
      </c>
      <c r="N227" s="41"/>
      <c r="O227" s="75">
        <f t="shared" si="126"/>
        <v>1</v>
      </c>
      <c r="P227" s="31">
        <f t="shared" si="142"/>
        <v>1316117</v>
      </c>
      <c r="Q227" s="31">
        <f t="shared" si="128"/>
        <v>1316117</v>
      </c>
      <c r="R227" s="31">
        <f t="shared" si="129"/>
        <v>1316117</v>
      </c>
      <c r="S227" s="32">
        <f t="shared" si="132"/>
        <v>109676.41666666667</v>
      </c>
      <c r="T227" s="32">
        <f t="shared" si="141"/>
        <v>109676.41666666667</v>
      </c>
      <c r="U227" s="32">
        <f t="shared" si="141"/>
        <v>109676.41666666667</v>
      </c>
      <c r="V227" s="32">
        <f t="shared" si="141"/>
        <v>109676.41666666667</v>
      </c>
      <c r="W227" s="32">
        <f t="shared" si="141"/>
        <v>109676.41666666667</v>
      </c>
      <c r="X227" s="32">
        <f t="shared" si="141"/>
        <v>109676.41666666667</v>
      </c>
      <c r="Y227" s="32">
        <f t="shared" si="141"/>
        <v>109676.41666666667</v>
      </c>
      <c r="Z227" s="32">
        <f t="shared" si="141"/>
        <v>109676.41666666667</v>
      </c>
      <c r="AA227" s="32">
        <f t="shared" si="141"/>
        <v>109676.41666666667</v>
      </c>
      <c r="AB227" s="32">
        <f t="shared" si="141"/>
        <v>109676.41666666667</v>
      </c>
      <c r="AC227" s="32">
        <f t="shared" si="141"/>
        <v>109676.41666666667</v>
      </c>
      <c r="AD227" s="32">
        <f t="shared" si="141"/>
        <v>109676.41666666667</v>
      </c>
      <c r="AE227" s="33">
        <f t="shared" si="140"/>
        <v>1316117</v>
      </c>
      <c r="AF227" s="76"/>
    </row>
    <row r="228" spans="1:32" ht="30" x14ac:dyDescent="0.25">
      <c r="A228" s="29">
        <f t="shared" si="135"/>
        <v>204</v>
      </c>
      <c r="B228" s="29"/>
      <c r="C228" s="29">
        <f t="shared" si="134"/>
        <v>40</v>
      </c>
      <c r="D228" s="30" t="s">
        <v>253</v>
      </c>
      <c r="E228" s="38">
        <v>286</v>
      </c>
      <c r="F228" s="23" t="str">
        <f t="shared" si="122"/>
        <v>от 100 до 900 жителей</v>
      </c>
      <c r="G228" s="39">
        <f t="shared" si="123"/>
        <v>1</v>
      </c>
      <c r="H228" s="72" t="str">
        <f t="shared" si="137"/>
        <v>1</v>
      </c>
      <c r="I228" s="25" t="str">
        <f t="shared" si="124"/>
        <v>не соответствует</v>
      </c>
      <c r="J228" s="25" t="str">
        <f t="shared" si="139"/>
        <v>0,75</v>
      </c>
      <c r="K228" s="25">
        <v>0</v>
      </c>
      <c r="L228" s="25" t="str">
        <f t="shared" si="125"/>
        <v>укомплектован</v>
      </c>
      <c r="M228" s="25" t="str">
        <f t="shared" si="138"/>
        <v>1</v>
      </c>
      <c r="N228" s="41"/>
      <c r="O228" s="75">
        <f t="shared" si="126"/>
        <v>0.75</v>
      </c>
      <c r="P228" s="31">
        <f t="shared" si="142"/>
        <v>1316117</v>
      </c>
      <c r="Q228" s="31">
        <f t="shared" si="128"/>
        <v>987087.75</v>
      </c>
      <c r="R228" s="31">
        <f t="shared" si="129"/>
        <v>987088</v>
      </c>
      <c r="S228" s="32">
        <f t="shared" si="132"/>
        <v>82257.333333333328</v>
      </c>
      <c r="T228" s="32">
        <f t="shared" si="141"/>
        <v>82257.333333333328</v>
      </c>
      <c r="U228" s="32">
        <f t="shared" si="141"/>
        <v>82257.333333333328</v>
      </c>
      <c r="V228" s="32">
        <f t="shared" si="141"/>
        <v>82257.333333333328</v>
      </c>
      <c r="W228" s="32">
        <f t="shared" si="141"/>
        <v>82257.333333333328</v>
      </c>
      <c r="X228" s="32">
        <f t="shared" si="141"/>
        <v>82257.333333333328</v>
      </c>
      <c r="Y228" s="32">
        <f t="shared" si="141"/>
        <v>82257.333333333328</v>
      </c>
      <c r="Z228" s="32">
        <f t="shared" si="141"/>
        <v>82257.333333333328</v>
      </c>
      <c r="AA228" s="32">
        <f t="shared" si="141"/>
        <v>82257.333333333328</v>
      </c>
      <c r="AB228" s="32">
        <f t="shared" si="141"/>
        <v>82257.333333333328</v>
      </c>
      <c r="AC228" s="32">
        <f t="shared" si="141"/>
        <v>82257.333333333328</v>
      </c>
      <c r="AD228" s="32">
        <f t="shared" si="141"/>
        <v>82257.333333333328</v>
      </c>
      <c r="AE228" s="33">
        <f t="shared" si="140"/>
        <v>987088.00000000012</v>
      </c>
      <c r="AF228" s="76"/>
    </row>
    <row r="229" spans="1:32" ht="30" x14ac:dyDescent="0.25">
      <c r="A229" s="29">
        <f t="shared" si="135"/>
        <v>205</v>
      </c>
      <c r="B229" s="29"/>
      <c r="C229" s="29">
        <f t="shared" si="134"/>
        <v>41</v>
      </c>
      <c r="D229" s="30" t="s">
        <v>254</v>
      </c>
      <c r="E229" s="38">
        <v>218</v>
      </c>
      <c r="F229" s="23" t="str">
        <f t="shared" si="122"/>
        <v>от 100 до 900 жителей</v>
      </c>
      <c r="G229" s="39">
        <f t="shared" si="123"/>
        <v>1</v>
      </c>
      <c r="H229" s="72" t="str">
        <f t="shared" si="137"/>
        <v>1</v>
      </c>
      <c r="I229" s="25" t="str">
        <f t="shared" si="124"/>
        <v>не соответствует</v>
      </c>
      <c r="J229" s="25" t="str">
        <f t="shared" si="139"/>
        <v>0,75</v>
      </c>
      <c r="K229" s="25">
        <v>0</v>
      </c>
      <c r="L229" s="25" t="str">
        <f t="shared" si="125"/>
        <v>укомплектован</v>
      </c>
      <c r="M229" s="25" t="str">
        <f t="shared" si="138"/>
        <v>1</v>
      </c>
      <c r="N229" s="41"/>
      <c r="O229" s="75">
        <f t="shared" si="126"/>
        <v>0.75</v>
      </c>
      <c r="P229" s="31">
        <f t="shared" si="142"/>
        <v>1316117</v>
      </c>
      <c r="Q229" s="31">
        <f t="shared" si="128"/>
        <v>987087.75</v>
      </c>
      <c r="R229" s="31">
        <f t="shared" si="129"/>
        <v>987088</v>
      </c>
      <c r="S229" s="32">
        <f t="shared" si="132"/>
        <v>82257.333333333328</v>
      </c>
      <c r="T229" s="32">
        <f t="shared" si="141"/>
        <v>82257.333333333328</v>
      </c>
      <c r="U229" s="32">
        <f t="shared" si="141"/>
        <v>82257.333333333328</v>
      </c>
      <c r="V229" s="32">
        <f t="shared" si="141"/>
        <v>82257.333333333328</v>
      </c>
      <c r="W229" s="32">
        <f t="shared" si="141"/>
        <v>82257.333333333328</v>
      </c>
      <c r="X229" s="32">
        <f t="shared" si="141"/>
        <v>82257.333333333328</v>
      </c>
      <c r="Y229" s="32">
        <f t="shared" si="141"/>
        <v>82257.333333333328</v>
      </c>
      <c r="Z229" s="32">
        <f t="shared" si="141"/>
        <v>82257.333333333328</v>
      </c>
      <c r="AA229" s="32">
        <f t="shared" si="141"/>
        <v>82257.333333333328</v>
      </c>
      <c r="AB229" s="32">
        <f t="shared" si="141"/>
        <v>82257.333333333328</v>
      </c>
      <c r="AC229" s="32">
        <f t="shared" si="141"/>
        <v>82257.333333333328</v>
      </c>
      <c r="AD229" s="32">
        <f t="shared" si="141"/>
        <v>82257.333333333328</v>
      </c>
      <c r="AE229" s="33">
        <f t="shared" si="140"/>
        <v>987088.00000000012</v>
      </c>
      <c r="AF229" s="76"/>
    </row>
    <row r="230" spans="1:32" ht="30" x14ac:dyDescent="0.25">
      <c r="A230" s="29">
        <f t="shared" si="135"/>
        <v>206</v>
      </c>
      <c r="B230" s="29"/>
      <c r="C230" s="29">
        <f t="shared" si="134"/>
        <v>42</v>
      </c>
      <c r="D230" s="30" t="s">
        <v>255</v>
      </c>
      <c r="E230" s="38">
        <v>195</v>
      </c>
      <c r="F230" s="23" t="str">
        <f t="shared" si="122"/>
        <v>от 100 до 900 жителей</v>
      </c>
      <c r="G230" s="39">
        <f t="shared" si="123"/>
        <v>1</v>
      </c>
      <c r="H230" s="72" t="str">
        <f t="shared" si="137"/>
        <v>1</v>
      </c>
      <c r="I230" s="25" t="str">
        <f t="shared" si="124"/>
        <v>соответствует</v>
      </c>
      <c r="J230" s="25" t="str">
        <f t="shared" si="139"/>
        <v>1</v>
      </c>
      <c r="K230" s="25">
        <v>1</v>
      </c>
      <c r="L230" s="25" t="str">
        <f t="shared" si="125"/>
        <v>укомплектован</v>
      </c>
      <c r="M230" s="25" t="str">
        <f t="shared" si="138"/>
        <v>1</v>
      </c>
      <c r="N230" s="41"/>
      <c r="O230" s="75">
        <f t="shared" si="126"/>
        <v>1</v>
      </c>
      <c r="P230" s="31">
        <f t="shared" si="142"/>
        <v>1316117</v>
      </c>
      <c r="Q230" s="31">
        <f t="shared" si="128"/>
        <v>1316117</v>
      </c>
      <c r="R230" s="31">
        <f t="shared" si="129"/>
        <v>1316117</v>
      </c>
      <c r="S230" s="32">
        <f t="shared" si="132"/>
        <v>109676.41666666667</v>
      </c>
      <c r="T230" s="32">
        <f t="shared" si="141"/>
        <v>109676.41666666667</v>
      </c>
      <c r="U230" s="32">
        <f t="shared" si="141"/>
        <v>109676.41666666667</v>
      </c>
      <c r="V230" s="32">
        <f t="shared" si="141"/>
        <v>109676.41666666667</v>
      </c>
      <c r="W230" s="32">
        <f t="shared" si="141"/>
        <v>109676.41666666667</v>
      </c>
      <c r="X230" s="32">
        <f t="shared" si="141"/>
        <v>109676.41666666667</v>
      </c>
      <c r="Y230" s="32">
        <f t="shared" si="141"/>
        <v>109676.41666666667</v>
      </c>
      <c r="Z230" s="32">
        <f t="shared" si="141"/>
        <v>109676.41666666667</v>
      </c>
      <c r="AA230" s="32">
        <f t="shared" si="141"/>
        <v>109676.41666666667</v>
      </c>
      <c r="AB230" s="32">
        <f t="shared" si="141"/>
        <v>109676.41666666667</v>
      </c>
      <c r="AC230" s="32">
        <f t="shared" si="141"/>
        <v>109676.41666666667</v>
      </c>
      <c r="AD230" s="32">
        <f t="shared" si="141"/>
        <v>109676.41666666667</v>
      </c>
      <c r="AE230" s="33">
        <f t="shared" si="140"/>
        <v>1316117</v>
      </c>
      <c r="AF230" s="76"/>
    </row>
    <row r="231" spans="1:32" ht="30" x14ac:dyDescent="0.25">
      <c r="A231" s="29">
        <f>A230+1</f>
        <v>207</v>
      </c>
      <c r="B231" s="29"/>
      <c r="C231" s="29">
        <f t="shared" si="134"/>
        <v>43</v>
      </c>
      <c r="D231" s="30" t="s">
        <v>256</v>
      </c>
      <c r="E231" s="38">
        <v>143</v>
      </c>
      <c r="F231" s="23" t="str">
        <f t="shared" si="122"/>
        <v>от 100 до 900 жителей</v>
      </c>
      <c r="G231" s="39">
        <f t="shared" si="123"/>
        <v>1</v>
      </c>
      <c r="H231" s="72" t="str">
        <f t="shared" si="137"/>
        <v>1</v>
      </c>
      <c r="I231" s="25" t="str">
        <f t="shared" si="124"/>
        <v>не соответствует</v>
      </c>
      <c r="J231" s="25" t="str">
        <f t="shared" si="139"/>
        <v>0,75</v>
      </c>
      <c r="K231" s="25">
        <v>0</v>
      </c>
      <c r="L231" s="25" t="str">
        <f t="shared" si="125"/>
        <v>укомплектован</v>
      </c>
      <c r="M231" s="25" t="str">
        <f t="shared" si="138"/>
        <v>1</v>
      </c>
      <c r="N231" s="41"/>
      <c r="O231" s="75">
        <f t="shared" si="126"/>
        <v>0.75</v>
      </c>
      <c r="P231" s="31">
        <f t="shared" si="142"/>
        <v>1316117</v>
      </c>
      <c r="Q231" s="31">
        <f t="shared" si="128"/>
        <v>987087.75</v>
      </c>
      <c r="R231" s="31">
        <f t="shared" si="129"/>
        <v>987088</v>
      </c>
      <c r="S231" s="32">
        <f t="shared" si="132"/>
        <v>82257.333333333328</v>
      </c>
      <c r="T231" s="32">
        <f t="shared" si="141"/>
        <v>82257.333333333328</v>
      </c>
      <c r="U231" s="32">
        <f t="shared" si="141"/>
        <v>82257.333333333328</v>
      </c>
      <c r="V231" s="32">
        <f t="shared" si="141"/>
        <v>82257.333333333328</v>
      </c>
      <c r="W231" s="32">
        <f t="shared" si="141"/>
        <v>82257.333333333328</v>
      </c>
      <c r="X231" s="32">
        <f t="shared" si="141"/>
        <v>82257.333333333328</v>
      </c>
      <c r="Y231" s="32">
        <f t="shared" si="141"/>
        <v>82257.333333333328</v>
      </c>
      <c r="Z231" s="32">
        <f t="shared" si="141"/>
        <v>82257.333333333328</v>
      </c>
      <c r="AA231" s="32">
        <f t="shared" si="141"/>
        <v>82257.333333333328</v>
      </c>
      <c r="AB231" s="32">
        <f t="shared" si="141"/>
        <v>82257.333333333328</v>
      </c>
      <c r="AC231" s="32">
        <f t="shared" si="141"/>
        <v>82257.333333333328</v>
      </c>
      <c r="AD231" s="32">
        <f t="shared" si="141"/>
        <v>82257.333333333328</v>
      </c>
      <c r="AE231" s="33">
        <f t="shared" si="140"/>
        <v>987088.00000000012</v>
      </c>
      <c r="AF231" s="76"/>
    </row>
    <row r="232" spans="1:32" ht="30" x14ac:dyDescent="0.25">
      <c r="A232" s="29">
        <f t="shared" si="135"/>
        <v>208</v>
      </c>
      <c r="B232" s="29"/>
      <c r="C232" s="29">
        <f t="shared" si="134"/>
        <v>44</v>
      </c>
      <c r="D232" s="30" t="s">
        <v>257</v>
      </c>
      <c r="E232" s="38">
        <v>341</v>
      </c>
      <c r="F232" s="23" t="str">
        <f t="shared" si="122"/>
        <v>от 100 до 900 жителей</v>
      </c>
      <c r="G232" s="39">
        <f t="shared" si="123"/>
        <v>1</v>
      </c>
      <c r="H232" s="72" t="str">
        <f t="shared" si="137"/>
        <v>1</v>
      </c>
      <c r="I232" s="25" t="str">
        <f t="shared" si="124"/>
        <v>не соответствует</v>
      </c>
      <c r="J232" s="25" t="str">
        <f t="shared" si="139"/>
        <v>0,75</v>
      </c>
      <c r="K232" s="25">
        <v>0</v>
      </c>
      <c r="L232" s="25" t="str">
        <f t="shared" si="125"/>
        <v>укомплектован</v>
      </c>
      <c r="M232" s="25" t="str">
        <f t="shared" si="138"/>
        <v>1</v>
      </c>
      <c r="N232" s="41"/>
      <c r="O232" s="75">
        <f t="shared" si="126"/>
        <v>0.75</v>
      </c>
      <c r="P232" s="31">
        <f t="shared" si="142"/>
        <v>1316117</v>
      </c>
      <c r="Q232" s="31">
        <f t="shared" si="128"/>
        <v>987087.75</v>
      </c>
      <c r="R232" s="31">
        <f t="shared" si="129"/>
        <v>987088</v>
      </c>
      <c r="S232" s="32">
        <f t="shared" si="132"/>
        <v>82257.333333333328</v>
      </c>
      <c r="T232" s="32">
        <f t="shared" si="141"/>
        <v>82257.333333333328</v>
      </c>
      <c r="U232" s="32">
        <f t="shared" si="141"/>
        <v>82257.333333333328</v>
      </c>
      <c r="V232" s="32">
        <f t="shared" si="141"/>
        <v>82257.333333333328</v>
      </c>
      <c r="W232" s="32">
        <f t="shared" si="141"/>
        <v>82257.333333333328</v>
      </c>
      <c r="X232" s="32">
        <f t="shared" si="141"/>
        <v>82257.333333333328</v>
      </c>
      <c r="Y232" s="32">
        <f t="shared" si="141"/>
        <v>82257.333333333328</v>
      </c>
      <c r="Z232" s="32">
        <f t="shared" si="141"/>
        <v>82257.333333333328</v>
      </c>
      <c r="AA232" s="32">
        <f t="shared" si="141"/>
        <v>82257.333333333328</v>
      </c>
      <c r="AB232" s="32">
        <f t="shared" si="141"/>
        <v>82257.333333333328</v>
      </c>
      <c r="AC232" s="32">
        <f t="shared" si="141"/>
        <v>82257.333333333328</v>
      </c>
      <c r="AD232" s="32">
        <f t="shared" si="141"/>
        <v>82257.333333333328</v>
      </c>
      <c r="AE232" s="33">
        <f t="shared" si="140"/>
        <v>987088.00000000012</v>
      </c>
      <c r="AF232" s="76"/>
    </row>
    <row r="233" spans="1:32" ht="30" x14ac:dyDescent="0.25">
      <c r="A233" s="29">
        <f t="shared" si="135"/>
        <v>209</v>
      </c>
      <c r="B233" s="29"/>
      <c r="C233" s="29">
        <f t="shared" si="134"/>
        <v>45</v>
      </c>
      <c r="D233" s="30" t="s">
        <v>258</v>
      </c>
      <c r="E233" s="38">
        <v>70</v>
      </c>
      <c r="F233" s="23" t="str">
        <f t="shared" si="122"/>
        <v>до 100 жителей</v>
      </c>
      <c r="G233" s="39">
        <f t="shared" si="123"/>
        <v>0</v>
      </c>
      <c r="H233" s="72">
        <f t="shared" si="137"/>
        <v>0.9</v>
      </c>
      <c r="I233" s="25" t="str">
        <f t="shared" si="124"/>
        <v>не соответствует</v>
      </c>
      <c r="J233" s="25" t="str">
        <f t="shared" si="139"/>
        <v>0,75</v>
      </c>
      <c r="K233" s="25">
        <v>0</v>
      </c>
      <c r="L233" s="25" t="str">
        <f t="shared" si="125"/>
        <v>не укомплектован</v>
      </c>
      <c r="M233" s="25" t="str">
        <f t="shared" si="138"/>
        <v>0,25</v>
      </c>
      <c r="N233" s="42">
        <v>1</v>
      </c>
      <c r="O233" s="75">
        <f t="shared" si="126"/>
        <v>0.16875000000000001</v>
      </c>
      <c r="P233" s="31">
        <f t="shared" si="142"/>
        <v>1184505.3</v>
      </c>
      <c r="Q233" s="31">
        <f t="shared" si="128"/>
        <v>888378.97500000009</v>
      </c>
      <c r="R233" s="31">
        <f t="shared" si="129"/>
        <v>222095</v>
      </c>
      <c r="S233" s="32">
        <f t="shared" si="132"/>
        <v>18507.916666666668</v>
      </c>
      <c r="T233" s="32">
        <f t="shared" si="141"/>
        <v>18507.916666666668</v>
      </c>
      <c r="U233" s="32">
        <f t="shared" si="141"/>
        <v>18507.916666666668</v>
      </c>
      <c r="V233" s="32">
        <f t="shared" si="141"/>
        <v>18507.916666666668</v>
      </c>
      <c r="W233" s="32">
        <f t="shared" si="141"/>
        <v>18507.916666666668</v>
      </c>
      <c r="X233" s="32">
        <f t="shared" si="141"/>
        <v>18507.916666666668</v>
      </c>
      <c r="Y233" s="32">
        <f t="shared" si="141"/>
        <v>18507.916666666668</v>
      </c>
      <c r="Z233" s="32">
        <f t="shared" si="141"/>
        <v>18507.916666666668</v>
      </c>
      <c r="AA233" s="32">
        <f t="shared" si="141"/>
        <v>18507.916666666668</v>
      </c>
      <c r="AB233" s="32">
        <f t="shared" si="141"/>
        <v>18507.916666666668</v>
      </c>
      <c r="AC233" s="32">
        <f t="shared" si="141"/>
        <v>18507.916666666668</v>
      </c>
      <c r="AD233" s="32">
        <f t="shared" si="141"/>
        <v>18507.916666666668</v>
      </c>
      <c r="AE233" s="33">
        <f t="shared" si="140"/>
        <v>222094.99999999997</v>
      </c>
      <c r="AF233" s="76"/>
    </row>
    <row r="234" spans="1:32" ht="30" x14ac:dyDescent="0.25">
      <c r="A234" s="29">
        <f>A233+1</f>
        <v>210</v>
      </c>
      <c r="B234" s="29"/>
      <c r="C234" s="29">
        <f t="shared" si="134"/>
        <v>46</v>
      </c>
      <c r="D234" s="30" t="s">
        <v>259</v>
      </c>
      <c r="E234" s="38">
        <v>177</v>
      </c>
      <c r="F234" s="23" t="str">
        <f t="shared" si="122"/>
        <v>от 100 до 900 жителей</v>
      </c>
      <c r="G234" s="39">
        <f t="shared" si="123"/>
        <v>1</v>
      </c>
      <c r="H234" s="72" t="str">
        <f t="shared" si="137"/>
        <v>1</v>
      </c>
      <c r="I234" s="25" t="str">
        <f t="shared" si="124"/>
        <v>не соответствует</v>
      </c>
      <c r="J234" s="25" t="str">
        <f t="shared" si="139"/>
        <v>0,75</v>
      </c>
      <c r="K234" s="25">
        <v>0</v>
      </c>
      <c r="L234" s="25" t="str">
        <f t="shared" si="125"/>
        <v>не укомплектован</v>
      </c>
      <c r="M234" s="25" t="str">
        <f t="shared" si="138"/>
        <v>0,25</v>
      </c>
      <c r="N234" s="42">
        <v>1</v>
      </c>
      <c r="O234" s="75">
        <f t="shared" si="126"/>
        <v>0.1875</v>
      </c>
      <c r="P234" s="31">
        <f t="shared" si="142"/>
        <v>1316117</v>
      </c>
      <c r="Q234" s="31">
        <f t="shared" si="128"/>
        <v>987087.75</v>
      </c>
      <c r="R234" s="31">
        <f t="shared" si="129"/>
        <v>246772</v>
      </c>
      <c r="S234" s="32">
        <f t="shared" si="132"/>
        <v>20564.333333333332</v>
      </c>
      <c r="T234" s="32">
        <f t="shared" si="141"/>
        <v>20564.333333333332</v>
      </c>
      <c r="U234" s="32">
        <f t="shared" si="141"/>
        <v>20564.333333333332</v>
      </c>
      <c r="V234" s="32">
        <f t="shared" si="141"/>
        <v>20564.333333333332</v>
      </c>
      <c r="W234" s="32">
        <f t="shared" si="141"/>
        <v>20564.333333333332</v>
      </c>
      <c r="X234" s="32">
        <f t="shared" si="141"/>
        <v>20564.333333333332</v>
      </c>
      <c r="Y234" s="32">
        <f t="shared" si="141"/>
        <v>20564.333333333332</v>
      </c>
      <c r="Z234" s="32">
        <f t="shared" si="141"/>
        <v>20564.333333333332</v>
      </c>
      <c r="AA234" s="32">
        <f t="shared" si="141"/>
        <v>20564.333333333332</v>
      </c>
      <c r="AB234" s="32">
        <f t="shared" si="141"/>
        <v>20564.333333333332</v>
      </c>
      <c r="AC234" s="32">
        <f t="shared" si="141"/>
        <v>20564.333333333332</v>
      </c>
      <c r="AD234" s="32">
        <f t="shared" si="141"/>
        <v>20564.333333333332</v>
      </c>
      <c r="AE234" s="33">
        <f t="shared" si="140"/>
        <v>246772.00000000003</v>
      </c>
      <c r="AF234" s="76"/>
    </row>
    <row r="235" spans="1:32" ht="30" x14ac:dyDescent="0.25">
      <c r="A235" s="29">
        <f>A234+1</f>
        <v>211</v>
      </c>
      <c r="B235" s="29"/>
      <c r="C235" s="29">
        <f t="shared" si="134"/>
        <v>47</v>
      </c>
      <c r="D235" s="30" t="s">
        <v>260</v>
      </c>
      <c r="E235" s="38">
        <v>172</v>
      </c>
      <c r="F235" s="23" t="str">
        <f t="shared" si="122"/>
        <v>от 100 до 900 жителей</v>
      </c>
      <c r="G235" s="39">
        <f t="shared" si="123"/>
        <v>1</v>
      </c>
      <c r="H235" s="72" t="str">
        <f t="shared" si="137"/>
        <v>1</v>
      </c>
      <c r="I235" s="25" t="str">
        <f t="shared" si="124"/>
        <v>не соответствует</v>
      </c>
      <c r="J235" s="25" t="str">
        <f t="shared" si="139"/>
        <v>0,75</v>
      </c>
      <c r="K235" s="25">
        <v>0</v>
      </c>
      <c r="L235" s="25" t="str">
        <f t="shared" si="125"/>
        <v>не укомплектован</v>
      </c>
      <c r="M235" s="25" t="str">
        <f t="shared" si="138"/>
        <v>0,25</v>
      </c>
      <c r="N235" s="42">
        <v>1</v>
      </c>
      <c r="O235" s="75">
        <f t="shared" si="126"/>
        <v>0.1875</v>
      </c>
      <c r="P235" s="31">
        <f t="shared" si="142"/>
        <v>1316117</v>
      </c>
      <c r="Q235" s="31">
        <f t="shared" si="128"/>
        <v>987087.75</v>
      </c>
      <c r="R235" s="31">
        <f t="shared" si="129"/>
        <v>246772</v>
      </c>
      <c r="S235" s="32">
        <f t="shared" si="132"/>
        <v>20564.333333333332</v>
      </c>
      <c r="T235" s="32">
        <f t="shared" si="141"/>
        <v>20564.333333333332</v>
      </c>
      <c r="U235" s="32">
        <f t="shared" si="141"/>
        <v>20564.333333333332</v>
      </c>
      <c r="V235" s="32">
        <f t="shared" si="141"/>
        <v>20564.333333333332</v>
      </c>
      <c r="W235" s="32">
        <f t="shared" si="141"/>
        <v>20564.333333333332</v>
      </c>
      <c r="X235" s="32">
        <f t="shared" si="141"/>
        <v>20564.333333333332</v>
      </c>
      <c r="Y235" s="32">
        <f t="shared" si="141"/>
        <v>20564.333333333332</v>
      </c>
      <c r="Z235" s="32">
        <f t="shared" si="141"/>
        <v>20564.333333333332</v>
      </c>
      <c r="AA235" s="32">
        <f t="shared" si="141"/>
        <v>20564.333333333332</v>
      </c>
      <c r="AB235" s="32">
        <f t="shared" si="141"/>
        <v>20564.333333333332</v>
      </c>
      <c r="AC235" s="32">
        <f t="shared" si="141"/>
        <v>20564.333333333332</v>
      </c>
      <c r="AD235" s="32">
        <f t="shared" si="141"/>
        <v>20564.333333333332</v>
      </c>
      <c r="AE235" s="33">
        <f>SUM(S235:AD235)</f>
        <v>246772.00000000003</v>
      </c>
      <c r="AF235" s="76"/>
    </row>
    <row r="236" spans="1:32" x14ac:dyDescent="0.25">
      <c r="A236" s="19"/>
      <c r="B236" s="19">
        <v>13</v>
      </c>
      <c r="C236" s="19"/>
      <c r="D236" s="21" t="s">
        <v>261</v>
      </c>
      <c r="E236" s="38"/>
      <c r="F236" s="23"/>
      <c r="G236" s="39"/>
      <c r="H236" s="72"/>
      <c r="I236" s="25"/>
      <c r="J236" s="25"/>
      <c r="K236" s="25"/>
      <c r="L236" s="25"/>
      <c r="M236" s="25"/>
      <c r="N236" s="41"/>
      <c r="O236" s="75"/>
      <c r="P236" s="26">
        <f t="shared" ref="P236:AD236" si="143">SUM(P237:P271)</f>
        <v>45780035.399999991</v>
      </c>
      <c r="Q236" s="26">
        <f t="shared" si="143"/>
        <v>34664055.800000004</v>
      </c>
      <c r="R236" s="26">
        <f t="shared" si="143"/>
        <v>26890746</v>
      </c>
      <c r="S236" s="27">
        <f t="shared" si="143"/>
        <v>2240895.4999999995</v>
      </c>
      <c r="T236" s="27">
        <f t="shared" si="143"/>
        <v>2240895.4999999995</v>
      </c>
      <c r="U236" s="27">
        <f t="shared" si="143"/>
        <v>2240895.4999999995</v>
      </c>
      <c r="V236" s="27">
        <f t="shared" si="143"/>
        <v>2240895.4999999995</v>
      </c>
      <c r="W236" s="27">
        <f t="shared" si="143"/>
        <v>2240895.4999999995</v>
      </c>
      <c r="X236" s="27">
        <f t="shared" si="143"/>
        <v>2240895.4999999995</v>
      </c>
      <c r="Y236" s="27">
        <f t="shared" si="143"/>
        <v>2240895.4999999995</v>
      </c>
      <c r="Z236" s="27">
        <f t="shared" si="143"/>
        <v>2240895.4999999995</v>
      </c>
      <c r="AA236" s="27">
        <f t="shared" si="143"/>
        <v>2240895.4999999995</v>
      </c>
      <c r="AB236" s="27">
        <f t="shared" si="143"/>
        <v>2240895.4999999995</v>
      </c>
      <c r="AC236" s="27">
        <f t="shared" si="143"/>
        <v>2240895.4999999995</v>
      </c>
      <c r="AD236" s="27">
        <f t="shared" si="143"/>
        <v>2240895.4999999995</v>
      </c>
      <c r="AE236" s="28">
        <f>SUM(AE237:AE271)</f>
        <v>26890746</v>
      </c>
      <c r="AF236" s="77"/>
    </row>
    <row r="237" spans="1:32" x14ac:dyDescent="0.25">
      <c r="A237" s="29">
        <f>A235+1</f>
        <v>212</v>
      </c>
      <c r="B237" s="29"/>
      <c r="C237" s="29">
        <v>1</v>
      </c>
      <c r="D237" s="30" t="s">
        <v>262</v>
      </c>
      <c r="E237" s="38">
        <v>44</v>
      </c>
      <c r="F237" s="23" t="str">
        <f t="shared" ref="F237:F271" si="144">IF(G237=0,"до 100 жителей",IF(G237=1,"от 100 до 900 жителей",IF(G237=2,"от 900 до 1500 жителей",IF(G237=3,"от 1500 до 2000 жителей",IF(G237=4,"более 2000 жителей")))))</f>
        <v>до 100 жителей</v>
      </c>
      <c r="G237" s="39">
        <f t="shared" ref="G237:G271" si="145">IF(E237&lt;100,0,(IF(E237&lt;900,1,(IF(E237&lt;1500,2,IF(E237&lt;2000,3,4))))))</f>
        <v>0</v>
      </c>
      <c r="H237" s="72">
        <f t="shared" si="137"/>
        <v>0.9</v>
      </c>
      <c r="I237" s="25" t="str">
        <f t="shared" ref="I237:I271" si="146">IF(K237=0,"не соответствует",IF(K237=1,"соответствует",))</f>
        <v>не соответствует</v>
      </c>
      <c r="J237" s="25" t="str">
        <f t="shared" si="139"/>
        <v>0,75</v>
      </c>
      <c r="K237" s="25">
        <v>0</v>
      </c>
      <c r="L237" s="25" t="str">
        <f t="shared" ref="L237:L271" si="147">IF(N237=0,"укомплектован",IF(N237=1,"не укомплектован",))</f>
        <v>не укомплектован</v>
      </c>
      <c r="M237" s="25" t="str">
        <f t="shared" si="138"/>
        <v>0,25</v>
      </c>
      <c r="N237" s="42">
        <v>1</v>
      </c>
      <c r="O237" s="75">
        <f t="shared" ref="O237:O271" si="148">H237*J237*M237</f>
        <v>0.16875000000000001</v>
      </c>
      <c r="P237" s="31">
        <f t="shared" ref="P237:P271" si="149">IF(G237=0,$E$3*H237,IF(G237=4,$E$5*H237,IF(G237=1,$E$3,IF(G237=2,$E$4,IF(G237=3,$E$5)))))</f>
        <v>1184505.3</v>
      </c>
      <c r="Q237" s="31">
        <f t="shared" ref="Q237:Q271" si="150">IF(K237=0,P237*$I$7,P237)</f>
        <v>888378.97500000009</v>
      </c>
      <c r="R237" s="31">
        <f t="shared" ref="R237:R271" si="151">ROUND(IF(N237=1,Q237*$R$7,Q237),0)</f>
        <v>222095</v>
      </c>
      <c r="S237" s="32">
        <f>R237/12</f>
        <v>18507.916666666668</v>
      </c>
      <c r="T237" s="32">
        <f>S237</f>
        <v>18507.916666666668</v>
      </c>
      <c r="U237" s="32">
        <f t="shared" ref="U237:AD237" si="152">T237</f>
        <v>18507.916666666668</v>
      </c>
      <c r="V237" s="32">
        <f t="shared" si="152"/>
        <v>18507.916666666668</v>
      </c>
      <c r="W237" s="32">
        <f t="shared" si="152"/>
        <v>18507.916666666668</v>
      </c>
      <c r="X237" s="32">
        <f t="shared" si="152"/>
        <v>18507.916666666668</v>
      </c>
      <c r="Y237" s="32">
        <f t="shared" si="152"/>
        <v>18507.916666666668</v>
      </c>
      <c r="Z237" s="32">
        <f t="shared" si="152"/>
        <v>18507.916666666668</v>
      </c>
      <c r="AA237" s="32">
        <f t="shared" si="152"/>
        <v>18507.916666666668</v>
      </c>
      <c r="AB237" s="32">
        <f t="shared" si="152"/>
        <v>18507.916666666668</v>
      </c>
      <c r="AC237" s="32">
        <f t="shared" si="152"/>
        <v>18507.916666666668</v>
      </c>
      <c r="AD237" s="32">
        <f t="shared" si="152"/>
        <v>18507.916666666668</v>
      </c>
      <c r="AE237" s="33">
        <f t="shared" si="140"/>
        <v>222094.99999999997</v>
      </c>
      <c r="AF237" s="76"/>
    </row>
    <row r="238" spans="1:32" ht="30" x14ac:dyDescent="0.25">
      <c r="A238" s="29">
        <f t="shared" si="135"/>
        <v>213</v>
      </c>
      <c r="B238" s="29"/>
      <c r="C238" s="29">
        <f>C237+1</f>
        <v>2</v>
      </c>
      <c r="D238" s="30" t="s">
        <v>263</v>
      </c>
      <c r="E238" s="38">
        <v>339</v>
      </c>
      <c r="F238" s="23" t="str">
        <f t="shared" si="144"/>
        <v>от 100 до 900 жителей</v>
      </c>
      <c r="G238" s="39">
        <f t="shared" si="145"/>
        <v>1</v>
      </c>
      <c r="H238" s="72" t="str">
        <f t="shared" si="137"/>
        <v>1</v>
      </c>
      <c r="I238" s="25" t="str">
        <f t="shared" si="146"/>
        <v>не соответствует</v>
      </c>
      <c r="J238" s="25" t="str">
        <f t="shared" si="139"/>
        <v>0,75</v>
      </c>
      <c r="K238" s="25">
        <v>0</v>
      </c>
      <c r="L238" s="25" t="str">
        <f t="shared" si="147"/>
        <v>укомплектован</v>
      </c>
      <c r="M238" s="25" t="str">
        <f t="shared" si="138"/>
        <v>1</v>
      </c>
      <c r="N238" s="41"/>
      <c r="O238" s="75">
        <f t="shared" si="148"/>
        <v>0.75</v>
      </c>
      <c r="P238" s="31">
        <f t="shared" si="149"/>
        <v>1316117</v>
      </c>
      <c r="Q238" s="31">
        <f t="shared" si="150"/>
        <v>987087.75</v>
      </c>
      <c r="R238" s="31">
        <f t="shared" si="151"/>
        <v>987088</v>
      </c>
      <c r="S238" s="32">
        <f t="shared" ref="S238:S271" si="153">R238/12</f>
        <v>82257.333333333328</v>
      </c>
      <c r="T238" s="32">
        <f t="shared" ref="T238:AD253" si="154">S238</f>
        <v>82257.333333333328</v>
      </c>
      <c r="U238" s="32">
        <f t="shared" si="154"/>
        <v>82257.333333333328</v>
      </c>
      <c r="V238" s="32">
        <f t="shared" si="154"/>
        <v>82257.333333333328</v>
      </c>
      <c r="W238" s="32">
        <f t="shared" si="154"/>
        <v>82257.333333333328</v>
      </c>
      <c r="X238" s="32">
        <f t="shared" si="154"/>
        <v>82257.333333333328</v>
      </c>
      <c r="Y238" s="32">
        <f t="shared" si="154"/>
        <v>82257.333333333328</v>
      </c>
      <c r="Z238" s="32">
        <f t="shared" si="154"/>
        <v>82257.333333333328</v>
      </c>
      <c r="AA238" s="32">
        <f t="shared" si="154"/>
        <v>82257.333333333328</v>
      </c>
      <c r="AB238" s="32">
        <f t="shared" si="154"/>
        <v>82257.333333333328</v>
      </c>
      <c r="AC238" s="32">
        <f t="shared" si="154"/>
        <v>82257.333333333328</v>
      </c>
      <c r="AD238" s="32">
        <f t="shared" si="154"/>
        <v>82257.333333333328</v>
      </c>
      <c r="AE238" s="33">
        <f t="shared" si="140"/>
        <v>987088.00000000012</v>
      </c>
      <c r="AF238" s="76"/>
    </row>
    <row r="239" spans="1:32" x14ac:dyDescent="0.25">
      <c r="A239" s="29">
        <f t="shared" si="135"/>
        <v>214</v>
      </c>
      <c r="B239" s="29"/>
      <c r="C239" s="29">
        <f t="shared" ref="C239:C271" si="155">C238+1</f>
        <v>3</v>
      </c>
      <c r="D239" s="30" t="s">
        <v>264</v>
      </c>
      <c r="E239" s="38">
        <v>245</v>
      </c>
      <c r="F239" s="23" t="str">
        <f t="shared" si="144"/>
        <v>от 100 до 900 жителей</v>
      </c>
      <c r="G239" s="39">
        <f t="shared" si="145"/>
        <v>1</v>
      </c>
      <c r="H239" s="72" t="str">
        <f t="shared" si="137"/>
        <v>1</v>
      </c>
      <c r="I239" s="25" t="str">
        <f t="shared" si="146"/>
        <v>не соответствует</v>
      </c>
      <c r="J239" s="25" t="str">
        <f t="shared" si="139"/>
        <v>0,75</v>
      </c>
      <c r="K239" s="25">
        <v>0</v>
      </c>
      <c r="L239" s="25" t="str">
        <f t="shared" si="147"/>
        <v>укомплектован</v>
      </c>
      <c r="M239" s="25" t="str">
        <f t="shared" si="138"/>
        <v>1</v>
      </c>
      <c r="N239" s="41">
        <v>0</v>
      </c>
      <c r="O239" s="75">
        <f t="shared" si="148"/>
        <v>0.75</v>
      </c>
      <c r="P239" s="31">
        <f t="shared" si="149"/>
        <v>1316117</v>
      </c>
      <c r="Q239" s="31">
        <f t="shared" si="150"/>
        <v>987087.75</v>
      </c>
      <c r="R239" s="31">
        <f t="shared" si="151"/>
        <v>987088</v>
      </c>
      <c r="S239" s="32">
        <f t="shared" si="153"/>
        <v>82257.333333333328</v>
      </c>
      <c r="T239" s="32">
        <f t="shared" si="154"/>
        <v>82257.333333333328</v>
      </c>
      <c r="U239" s="32">
        <f t="shared" si="154"/>
        <v>82257.333333333328</v>
      </c>
      <c r="V239" s="32">
        <f t="shared" si="154"/>
        <v>82257.333333333328</v>
      </c>
      <c r="W239" s="32">
        <f t="shared" si="154"/>
        <v>82257.333333333328</v>
      </c>
      <c r="X239" s="32">
        <f t="shared" si="154"/>
        <v>82257.333333333328</v>
      </c>
      <c r="Y239" s="32">
        <f t="shared" si="154"/>
        <v>82257.333333333328</v>
      </c>
      <c r="Z239" s="32">
        <f t="shared" si="154"/>
        <v>82257.333333333328</v>
      </c>
      <c r="AA239" s="32">
        <f t="shared" si="154"/>
        <v>82257.333333333328</v>
      </c>
      <c r="AB239" s="32">
        <f t="shared" si="154"/>
        <v>82257.333333333328</v>
      </c>
      <c r="AC239" s="32">
        <f t="shared" si="154"/>
        <v>82257.333333333328</v>
      </c>
      <c r="AD239" s="32">
        <f t="shared" si="154"/>
        <v>82257.333333333328</v>
      </c>
      <c r="AE239" s="33">
        <f t="shared" si="140"/>
        <v>987088.00000000012</v>
      </c>
      <c r="AF239" s="76"/>
    </row>
    <row r="240" spans="1:32" x14ac:dyDescent="0.25">
      <c r="A240" s="29">
        <f t="shared" si="135"/>
        <v>215</v>
      </c>
      <c r="B240" s="29"/>
      <c r="C240" s="29">
        <f t="shared" si="155"/>
        <v>4</v>
      </c>
      <c r="D240" s="30" t="s">
        <v>265</v>
      </c>
      <c r="E240" s="38">
        <v>158</v>
      </c>
      <c r="F240" s="23" t="str">
        <f t="shared" si="144"/>
        <v>от 100 до 900 жителей</v>
      </c>
      <c r="G240" s="39">
        <f t="shared" si="145"/>
        <v>1</v>
      </c>
      <c r="H240" s="72" t="str">
        <f t="shared" si="137"/>
        <v>1</v>
      </c>
      <c r="I240" s="25" t="str">
        <f t="shared" si="146"/>
        <v>не соответствует</v>
      </c>
      <c r="J240" s="25" t="str">
        <f t="shared" si="139"/>
        <v>0,75</v>
      </c>
      <c r="K240" s="25">
        <v>0</v>
      </c>
      <c r="L240" s="25" t="str">
        <f t="shared" si="147"/>
        <v>не укомплектован</v>
      </c>
      <c r="M240" s="25" t="str">
        <f t="shared" si="138"/>
        <v>0,25</v>
      </c>
      <c r="N240" s="42">
        <v>1</v>
      </c>
      <c r="O240" s="75">
        <f t="shared" si="148"/>
        <v>0.1875</v>
      </c>
      <c r="P240" s="31">
        <f t="shared" si="149"/>
        <v>1316117</v>
      </c>
      <c r="Q240" s="31">
        <f t="shared" si="150"/>
        <v>987087.75</v>
      </c>
      <c r="R240" s="31">
        <f t="shared" si="151"/>
        <v>246772</v>
      </c>
      <c r="S240" s="32">
        <f t="shared" si="153"/>
        <v>20564.333333333332</v>
      </c>
      <c r="T240" s="32">
        <f t="shared" si="154"/>
        <v>20564.333333333332</v>
      </c>
      <c r="U240" s="32">
        <f t="shared" si="154"/>
        <v>20564.333333333332</v>
      </c>
      <c r="V240" s="32">
        <f t="shared" si="154"/>
        <v>20564.333333333332</v>
      </c>
      <c r="W240" s="32">
        <f t="shared" si="154"/>
        <v>20564.333333333332</v>
      </c>
      <c r="X240" s="32">
        <f t="shared" si="154"/>
        <v>20564.333333333332</v>
      </c>
      <c r="Y240" s="32">
        <f t="shared" si="154"/>
        <v>20564.333333333332</v>
      </c>
      <c r="Z240" s="32">
        <f t="shared" si="154"/>
        <v>20564.333333333332</v>
      </c>
      <c r="AA240" s="32">
        <f t="shared" si="154"/>
        <v>20564.333333333332</v>
      </c>
      <c r="AB240" s="32">
        <f t="shared" si="154"/>
        <v>20564.333333333332</v>
      </c>
      <c r="AC240" s="32">
        <f t="shared" si="154"/>
        <v>20564.333333333332</v>
      </c>
      <c r="AD240" s="32">
        <f t="shared" si="154"/>
        <v>20564.333333333332</v>
      </c>
      <c r="AE240" s="33">
        <f t="shared" si="140"/>
        <v>246772.00000000003</v>
      </c>
      <c r="AF240" s="76"/>
    </row>
    <row r="241" spans="1:32" ht="30" x14ac:dyDescent="0.25">
      <c r="A241" s="29">
        <f t="shared" si="135"/>
        <v>216</v>
      </c>
      <c r="B241" s="29"/>
      <c r="C241" s="29">
        <f t="shared" si="155"/>
        <v>5</v>
      </c>
      <c r="D241" s="30" t="s">
        <v>266</v>
      </c>
      <c r="E241" s="38">
        <v>70</v>
      </c>
      <c r="F241" s="23" t="str">
        <f t="shared" si="144"/>
        <v>до 100 жителей</v>
      </c>
      <c r="G241" s="39">
        <f t="shared" si="145"/>
        <v>0</v>
      </c>
      <c r="H241" s="72">
        <f t="shared" si="137"/>
        <v>0.9</v>
      </c>
      <c r="I241" s="25" t="str">
        <f t="shared" si="146"/>
        <v>не соответствует</v>
      </c>
      <c r="J241" s="25" t="str">
        <f t="shared" si="139"/>
        <v>0,75</v>
      </c>
      <c r="K241" s="25">
        <v>0</v>
      </c>
      <c r="L241" s="25" t="str">
        <f t="shared" si="147"/>
        <v>укомплектован</v>
      </c>
      <c r="M241" s="25" t="str">
        <f t="shared" si="138"/>
        <v>1</v>
      </c>
      <c r="N241" s="41"/>
      <c r="O241" s="75">
        <f t="shared" si="148"/>
        <v>0.67500000000000004</v>
      </c>
      <c r="P241" s="31">
        <f t="shared" si="149"/>
        <v>1184505.3</v>
      </c>
      <c r="Q241" s="31">
        <f t="shared" si="150"/>
        <v>888378.97500000009</v>
      </c>
      <c r="R241" s="31">
        <f t="shared" si="151"/>
        <v>888379</v>
      </c>
      <c r="S241" s="32">
        <f t="shared" si="153"/>
        <v>74031.583333333328</v>
      </c>
      <c r="T241" s="32">
        <f t="shared" si="154"/>
        <v>74031.583333333328</v>
      </c>
      <c r="U241" s="32">
        <f t="shared" si="154"/>
        <v>74031.583333333328</v>
      </c>
      <c r="V241" s="32">
        <f t="shared" si="154"/>
        <v>74031.583333333328</v>
      </c>
      <c r="W241" s="32">
        <f t="shared" si="154"/>
        <v>74031.583333333328</v>
      </c>
      <c r="X241" s="32">
        <f t="shared" si="154"/>
        <v>74031.583333333328</v>
      </c>
      <c r="Y241" s="32">
        <f t="shared" si="154"/>
        <v>74031.583333333328</v>
      </c>
      <c r="Z241" s="32">
        <f t="shared" si="154"/>
        <v>74031.583333333328</v>
      </c>
      <c r="AA241" s="32">
        <f t="shared" si="154"/>
        <v>74031.583333333328</v>
      </c>
      <c r="AB241" s="32">
        <f t="shared" si="154"/>
        <v>74031.583333333328</v>
      </c>
      <c r="AC241" s="32">
        <f t="shared" si="154"/>
        <v>74031.583333333328</v>
      </c>
      <c r="AD241" s="32">
        <f t="shared" si="154"/>
        <v>74031.583333333328</v>
      </c>
      <c r="AE241" s="33">
        <f t="shared" si="140"/>
        <v>888379.00000000012</v>
      </c>
      <c r="AF241" s="76"/>
    </row>
    <row r="242" spans="1:32" x14ac:dyDescent="0.25">
      <c r="A242" s="29">
        <f t="shared" si="135"/>
        <v>217</v>
      </c>
      <c r="B242" s="29"/>
      <c r="C242" s="29">
        <f t="shared" si="155"/>
        <v>6</v>
      </c>
      <c r="D242" s="30" t="s">
        <v>267</v>
      </c>
      <c r="E242" s="38">
        <v>934</v>
      </c>
      <c r="F242" s="23" t="str">
        <f t="shared" si="144"/>
        <v>от 900 до 1500 жителей</v>
      </c>
      <c r="G242" s="39">
        <f t="shared" si="145"/>
        <v>2</v>
      </c>
      <c r="H242" s="72" t="str">
        <f t="shared" si="137"/>
        <v>1</v>
      </c>
      <c r="I242" s="25" t="str">
        <f t="shared" si="146"/>
        <v>не соответствует</v>
      </c>
      <c r="J242" s="25" t="str">
        <f t="shared" si="139"/>
        <v>0,75</v>
      </c>
      <c r="K242" s="25">
        <v>0</v>
      </c>
      <c r="L242" s="25" t="str">
        <f t="shared" si="147"/>
        <v>укомплектован</v>
      </c>
      <c r="M242" s="25" t="str">
        <f t="shared" si="138"/>
        <v>1</v>
      </c>
      <c r="N242" s="41"/>
      <c r="O242" s="75">
        <f t="shared" si="148"/>
        <v>0.75</v>
      </c>
      <c r="P242" s="31">
        <f t="shared" si="149"/>
        <v>2084951</v>
      </c>
      <c r="Q242" s="31">
        <f t="shared" si="150"/>
        <v>1563713.25</v>
      </c>
      <c r="R242" s="31">
        <f t="shared" si="151"/>
        <v>1563713</v>
      </c>
      <c r="S242" s="32">
        <f t="shared" si="153"/>
        <v>130309.41666666667</v>
      </c>
      <c r="T242" s="32">
        <f t="shared" si="154"/>
        <v>130309.41666666667</v>
      </c>
      <c r="U242" s="32">
        <f t="shared" si="154"/>
        <v>130309.41666666667</v>
      </c>
      <c r="V242" s="32">
        <f t="shared" si="154"/>
        <v>130309.41666666667</v>
      </c>
      <c r="W242" s="32">
        <f t="shared" si="154"/>
        <v>130309.41666666667</v>
      </c>
      <c r="X242" s="32">
        <f t="shared" si="154"/>
        <v>130309.41666666667</v>
      </c>
      <c r="Y242" s="32">
        <f t="shared" si="154"/>
        <v>130309.41666666667</v>
      </c>
      <c r="Z242" s="32">
        <f t="shared" si="154"/>
        <v>130309.41666666667</v>
      </c>
      <c r="AA242" s="32">
        <f t="shared" si="154"/>
        <v>130309.41666666667</v>
      </c>
      <c r="AB242" s="32">
        <f t="shared" si="154"/>
        <v>130309.41666666667</v>
      </c>
      <c r="AC242" s="32">
        <f t="shared" si="154"/>
        <v>130309.41666666667</v>
      </c>
      <c r="AD242" s="32">
        <f t="shared" si="154"/>
        <v>130309.41666666667</v>
      </c>
      <c r="AE242" s="33">
        <f t="shared" si="140"/>
        <v>1563713.0000000002</v>
      </c>
      <c r="AF242" s="76"/>
    </row>
    <row r="243" spans="1:32" x14ac:dyDescent="0.25">
      <c r="A243" s="29">
        <f t="shared" si="135"/>
        <v>218</v>
      </c>
      <c r="B243" s="29"/>
      <c r="C243" s="29">
        <f t="shared" si="155"/>
        <v>7</v>
      </c>
      <c r="D243" s="30" t="s">
        <v>268</v>
      </c>
      <c r="E243" s="38">
        <v>118</v>
      </c>
      <c r="F243" s="23" t="str">
        <f t="shared" si="144"/>
        <v>от 100 до 900 жителей</v>
      </c>
      <c r="G243" s="39">
        <f t="shared" si="145"/>
        <v>1</v>
      </c>
      <c r="H243" s="72" t="str">
        <f t="shared" si="137"/>
        <v>1</v>
      </c>
      <c r="I243" s="25" t="str">
        <f t="shared" si="146"/>
        <v>не соответствует</v>
      </c>
      <c r="J243" s="25" t="str">
        <f t="shared" si="139"/>
        <v>0,75</v>
      </c>
      <c r="K243" s="25">
        <v>0</v>
      </c>
      <c r="L243" s="25" t="str">
        <f t="shared" si="147"/>
        <v>укомплектован</v>
      </c>
      <c r="M243" s="25" t="str">
        <f t="shared" si="138"/>
        <v>1</v>
      </c>
      <c r="N243" s="41"/>
      <c r="O243" s="75">
        <f t="shared" si="148"/>
        <v>0.75</v>
      </c>
      <c r="P243" s="31">
        <f t="shared" si="149"/>
        <v>1316117</v>
      </c>
      <c r="Q243" s="31">
        <f t="shared" si="150"/>
        <v>987087.75</v>
      </c>
      <c r="R243" s="31">
        <f t="shared" si="151"/>
        <v>987088</v>
      </c>
      <c r="S243" s="32">
        <f t="shared" si="153"/>
        <v>82257.333333333328</v>
      </c>
      <c r="T243" s="32">
        <f t="shared" si="154"/>
        <v>82257.333333333328</v>
      </c>
      <c r="U243" s="32">
        <f t="shared" si="154"/>
        <v>82257.333333333328</v>
      </c>
      <c r="V243" s="32">
        <f t="shared" si="154"/>
        <v>82257.333333333328</v>
      </c>
      <c r="W243" s="32">
        <f t="shared" si="154"/>
        <v>82257.333333333328</v>
      </c>
      <c r="X243" s="32">
        <f t="shared" si="154"/>
        <v>82257.333333333328</v>
      </c>
      <c r="Y243" s="32">
        <f t="shared" si="154"/>
        <v>82257.333333333328</v>
      </c>
      <c r="Z243" s="32">
        <f t="shared" si="154"/>
        <v>82257.333333333328</v>
      </c>
      <c r="AA243" s="32">
        <f t="shared" si="154"/>
        <v>82257.333333333328</v>
      </c>
      <c r="AB243" s="32">
        <f t="shared" si="154"/>
        <v>82257.333333333328</v>
      </c>
      <c r="AC243" s="32">
        <f t="shared" si="154"/>
        <v>82257.333333333328</v>
      </c>
      <c r="AD243" s="32">
        <f t="shared" si="154"/>
        <v>82257.333333333328</v>
      </c>
      <c r="AE243" s="33">
        <f t="shared" si="140"/>
        <v>987088.00000000012</v>
      </c>
      <c r="AF243" s="76"/>
    </row>
    <row r="244" spans="1:32" x14ac:dyDescent="0.25">
      <c r="A244" s="29">
        <f t="shared" si="135"/>
        <v>219</v>
      </c>
      <c r="B244" s="29"/>
      <c r="C244" s="29">
        <f t="shared" si="155"/>
        <v>8</v>
      </c>
      <c r="D244" s="30" t="s">
        <v>269</v>
      </c>
      <c r="E244" s="38">
        <v>360</v>
      </c>
      <c r="F244" s="23" t="str">
        <f t="shared" si="144"/>
        <v>от 100 до 900 жителей</v>
      </c>
      <c r="G244" s="39">
        <f t="shared" si="145"/>
        <v>1</v>
      </c>
      <c r="H244" s="72" t="str">
        <f t="shared" si="137"/>
        <v>1</v>
      </c>
      <c r="I244" s="25" t="str">
        <f t="shared" si="146"/>
        <v>не соответствует</v>
      </c>
      <c r="J244" s="25" t="str">
        <f t="shared" si="139"/>
        <v>0,75</v>
      </c>
      <c r="K244" s="25">
        <v>0</v>
      </c>
      <c r="L244" s="25" t="str">
        <f t="shared" si="147"/>
        <v>не укомплектован</v>
      </c>
      <c r="M244" s="25" t="str">
        <f t="shared" si="138"/>
        <v>0,25</v>
      </c>
      <c r="N244" s="42">
        <v>1</v>
      </c>
      <c r="O244" s="75">
        <f t="shared" si="148"/>
        <v>0.1875</v>
      </c>
      <c r="P244" s="31">
        <f t="shared" si="149"/>
        <v>1316117</v>
      </c>
      <c r="Q244" s="31">
        <f t="shared" si="150"/>
        <v>987087.75</v>
      </c>
      <c r="R244" s="31">
        <f t="shared" si="151"/>
        <v>246772</v>
      </c>
      <c r="S244" s="32">
        <f t="shared" si="153"/>
        <v>20564.333333333332</v>
      </c>
      <c r="T244" s="32">
        <f t="shared" si="154"/>
        <v>20564.333333333332</v>
      </c>
      <c r="U244" s="32">
        <f t="shared" si="154"/>
        <v>20564.333333333332</v>
      </c>
      <c r="V244" s="32">
        <f t="shared" si="154"/>
        <v>20564.333333333332</v>
      </c>
      <c r="W244" s="32">
        <f t="shared" si="154"/>
        <v>20564.333333333332</v>
      </c>
      <c r="X244" s="32">
        <f t="shared" si="154"/>
        <v>20564.333333333332</v>
      </c>
      <c r="Y244" s="32">
        <f t="shared" si="154"/>
        <v>20564.333333333332</v>
      </c>
      <c r="Z244" s="32">
        <f t="shared" si="154"/>
        <v>20564.333333333332</v>
      </c>
      <c r="AA244" s="32">
        <f t="shared" si="154"/>
        <v>20564.333333333332</v>
      </c>
      <c r="AB244" s="32">
        <f t="shared" si="154"/>
        <v>20564.333333333332</v>
      </c>
      <c r="AC244" s="32">
        <f t="shared" si="154"/>
        <v>20564.333333333332</v>
      </c>
      <c r="AD244" s="32">
        <f t="shared" si="154"/>
        <v>20564.333333333332</v>
      </c>
      <c r="AE244" s="33">
        <f t="shared" si="140"/>
        <v>246772.00000000003</v>
      </c>
      <c r="AF244" s="76"/>
    </row>
    <row r="245" spans="1:32" x14ac:dyDescent="0.25">
      <c r="A245" s="29">
        <f t="shared" si="135"/>
        <v>220</v>
      </c>
      <c r="B245" s="29"/>
      <c r="C245" s="29">
        <f t="shared" si="155"/>
        <v>9</v>
      </c>
      <c r="D245" s="30" t="s">
        <v>270</v>
      </c>
      <c r="E245" s="38">
        <v>162</v>
      </c>
      <c r="F245" s="23" t="str">
        <f t="shared" si="144"/>
        <v>от 100 до 900 жителей</v>
      </c>
      <c r="G245" s="39">
        <f t="shared" si="145"/>
        <v>1</v>
      </c>
      <c r="H245" s="72" t="str">
        <f t="shared" si="137"/>
        <v>1</v>
      </c>
      <c r="I245" s="25" t="str">
        <f t="shared" si="146"/>
        <v>соответствует</v>
      </c>
      <c r="J245" s="25" t="str">
        <f t="shared" si="139"/>
        <v>1</v>
      </c>
      <c r="K245" s="25">
        <v>1</v>
      </c>
      <c r="L245" s="25" t="str">
        <f t="shared" si="147"/>
        <v>укомплектован</v>
      </c>
      <c r="M245" s="25" t="str">
        <f t="shared" si="138"/>
        <v>1</v>
      </c>
      <c r="N245" s="41"/>
      <c r="O245" s="75">
        <f t="shared" si="148"/>
        <v>1</v>
      </c>
      <c r="P245" s="31">
        <f t="shared" si="149"/>
        <v>1316117</v>
      </c>
      <c r="Q245" s="31">
        <f t="shared" si="150"/>
        <v>1316117</v>
      </c>
      <c r="R245" s="31">
        <f t="shared" si="151"/>
        <v>1316117</v>
      </c>
      <c r="S245" s="32">
        <f t="shared" si="153"/>
        <v>109676.41666666667</v>
      </c>
      <c r="T245" s="32">
        <f t="shared" si="154"/>
        <v>109676.41666666667</v>
      </c>
      <c r="U245" s="32">
        <f t="shared" si="154"/>
        <v>109676.41666666667</v>
      </c>
      <c r="V245" s="32">
        <f t="shared" si="154"/>
        <v>109676.41666666667</v>
      </c>
      <c r="W245" s="32">
        <f t="shared" si="154"/>
        <v>109676.41666666667</v>
      </c>
      <c r="X245" s="32">
        <f t="shared" si="154"/>
        <v>109676.41666666667</v>
      </c>
      <c r="Y245" s="32">
        <f t="shared" si="154"/>
        <v>109676.41666666667</v>
      </c>
      <c r="Z245" s="32">
        <f t="shared" si="154"/>
        <v>109676.41666666667</v>
      </c>
      <c r="AA245" s="32">
        <f t="shared" si="154"/>
        <v>109676.41666666667</v>
      </c>
      <c r="AB245" s="32">
        <f t="shared" si="154"/>
        <v>109676.41666666667</v>
      </c>
      <c r="AC245" s="32">
        <f t="shared" si="154"/>
        <v>109676.41666666667</v>
      </c>
      <c r="AD245" s="32">
        <f t="shared" si="154"/>
        <v>109676.41666666667</v>
      </c>
      <c r="AE245" s="33">
        <f t="shared" si="140"/>
        <v>1316117</v>
      </c>
      <c r="AF245" s="76"/>
    </row>
    <row r="246" spans="1:32" x14ac:dyDescent="0.25">
      <c r="A246" s="29">
        <f t="shared" si="135"/>
        <v>221</v>
      </c>
      <c r="B246" s="29"/>
      <c r="C246" s="29">
        <f t="shared" si="155"/>
        <v>10</v>
      </c>
      <c r="D246" s="30" t="s">
        <v>271</v>
      </c>
      <c r="E246" s="38">
        <v>67</v>
      </c>
      <c r="F246" s="23" t="str">
        <f t="shared" si="144"/>
        <v>до 100 жителей</v>
      </c>
      <c r="G246" s="39">
        <f t="shared" si="145"/>
        <v>0</v>
      </c>
      <c r="H246" s="72">
        <f t="shared" si="137"/>
        <v>0.9</v>
      </c>
      <c r="I246" s="25" t="str">
        <f t="shared" si="146"/>
        <v>не соответствует</v>
      </c>
      <c r="J246" s="25" t="str">
        <f t="shared" si="139"/>
        <v>0,75</v>
      </c>
      <c r="K246" s="25">
        <v>0</v>
      </c>
      <c r="L246" s="25" t="str">
        <f t="shared" si="147"/>
        <v>не укомплектован</v>
      </c>
      <c r="M246" s="25" t="str">
        <f t="shared" si="138"/>
        <v>0,25</v>
      </c>
      <c r="N246" s="42">
        <v>1</v>
      </c>
      <c r="O246" s="75">
        <f t="shared" si="148"/>
        <v>0.16875000000000001</v>
      </c>
      <c r="P246" s="31">
        <f t="shared" si="149"/>
        <v>1184505.3</v>
      </c>
      <c r="Q246" s="31">
        <f t="shared" si="150"/>
        <v>888378.97500000009</v>
      </c>
      <c r="R246" s="31">
        <f t="shared" si="151"/>
        <v>222095</v>
      </c>
      <c r="S246" s="32">
        <f t="shared" si="153"/>
        <v>18507.916666666668</v>
      </c>
      <c r="T246" s="32">
        <f t="shared" si="154"/>
        <v>18507.916666666668</v>
      </c>
      <c r="U246" s="32">
        <f t="shared" si="154"/>
        <v>18507.916666666668</v>
      </c>
      <c r="V246" s="32">
        <f t="shared" si="154"/>
        <v>18507.916666666668</v>
      </c>
      <c r="W246" s="32">
        <f t="shared" si="154"/>
        <v>18507.916666666668</v>
      </c>
      <c r="X246" s="32">
        <f t="shared" si="154"/>
        <v>18507.916666666668</v>
      </c>
      <c r="Y246" s="32">
        <f t="shared" si="154"/>
        <v>18507.916666666668</v>
      </c>
      <c r="Z246" s="32">
        <f t="shared" si="154"/>
        <v>18507.916666666668</v>
      </c>
      <c r="AA246" s="32">
        <f t="shared" si="154"/>
        <v>18507.916666666668</v>
      </c>
      <c r="AB246" s="32">
        <f t="shared" si="154"/>
        <v>18507.916666666668</v>
      </c>
      <c r="AC246" s="32">
        <f t="shared" si="154"/>
        <v>18507.916666666668</v>
      </c>
      <c r="AD246" s="32">
        <f t="shared" si="154"/>
        <v>18507.916666666668</v>
      </c>
      <c r="AE246" s="33">
        <f t="shared" si="140"/>
        <v>222094.99999999997</v>
      </c>
      <c r="AF246" s="76"/>
    </row>
    <row r="247" spans="1:32" x14ac:dyDescent="0.25">
      <c r="A247" s="29">
        <f t="shared" si="135"/>
        <v>222</v>
      </c>
      <c r="B247" s="29"/>
      <c r="C247" s="29">
        <f t="shared" si="155"/>
        <v>11</v>
      </c>
      <c r="D247" s="30" t="s">
        <v>272</v>
      </c>
      <c r="E247" s="38">
        <v>467</v>
      </c>
      <c r="F247" s="23" t="str">
        <f t="shared" si="144"/>
        <v>от 100 до 900 жителей</v>
      </c>
      <c r="G247" s="39">
        <f t="shared" si="145"/>
        <v>1</v>
      </c>
      <c r="H247" s="72" t="str">
        <f t="shared" si="137"/>
        <v>1</v>
      </c>
      <c r="I247" s="25" t="str">
        <f t="shared" si="146"/>
        <v>не соответствует</v>
      </c>
      <c r="J247" s="25" t="str">
        <f t="shared" si="139"/>
        <v>0,75</v>
      </c>
      <c r="K247" s="25">
        <v>0</v>
      </c>
      <c r="L247" s="25" t="str">
        <f t="shared" si="147"/>
        <v>укомплектован</v>
      </c>
      <c r="M247" s="25" t="str">
        <f t="shared" si="138"/>
        <v>1</v>
      </c>
      <c r="N247" s="41"/>
      <c r="O247" s="75">
        <f t="shared" si="148"/>
        <v>0.75</v>
      </c>
      <c r="P247" s="31">
        <f t="shared" si="149"/>
        <v>1316117</v>
      </c>
      <c r="Q247" s="31">
        <f t="shared" si="150"/>
        <v>987087.75</v>
      </c>
      <c r="R247" s="31">
        <f t="shared" si="151"/>
        <v>987088</v>
      </c>
      <c r="S247" s="32">
        <f t="shared" si="153"/>
        <v>82257.333333333328</v>
      </c>
      <c r="T247" s="32">
        <f t="shared" si="154"/>
        <v>82257.333333333328</v>
      </c>
      <c r="U247" s="32">
        <f t="shared" si="154"/>
        <v>82257.333333333328</v>
      </c>
      <c r="V247" s="32">
        <f t="shared" si="154"/>
        <v>82257.333333333328</v>
      </c>
      <c r="W247" s="32">
        <f t="shared" si="154"/>
        <v>82257.333333333328</v>
      </c>
      <c r="X247" s="32">
        <f t="shared" si="154"/>
        <v>82257.333333333328</v>
      </c>
      <c r="Y247" s="32">
        <f t="shared" si="154"/>
        <v>82257.333333333328</v>
      </c>
      <c r="Z247" s="32">
        <f t="shared" si="154"/>
        <v>82257.333333333328</v>
      </c>
      <c r="AA247" s="32">
        <f t="shared" si="154"/>
        <v>82257.333333333328</v>
      </c>
      <c r="AB247" s="32">
        <f t="shared" si="154"/>
        <v>82257.333333333328</v>
      </c>
      <c r="AC247" s="32">
        <f t="shared" si="154"/>
        <v>82257.333333333328</v>
      </c>
      <c r="AD247" s="32">
        <f t="shared" si="154"/>
        <v>82257.333333333328</v>
      </c>
      <c r="AE247" s="33">
        <f t="shared" si="140"/>
        <v>987088.00000000012</v>
      </c>
      <c r="AF247" s="76"/>
    </row>
    <row r="248" spans="1:32" x14ac:dyDescent="0.25">
      <c r="A248" s="29">
        <f t="shared" si="135"/>
        <v>223</v>
      </c>
      <c r="B248" s="29"/>
      <c r="C248" s="29">
        <f t="shared" si="155"/>
        <v>12</v>
      </c>
      <c r="D248" s="30" t="s">
        <v>273</v>
      </c>
      <c r="E248" s="38">
        <v>200</v>
      </c>
      <c r="F248" s="23" t="str">
        <f t="shared" si="144"/>
        <v>от 100 до 900 жителей</v>
      </c>
      <c r="G248" s="39">
        <f t="shared" si="145"/>
        <v>1</v>
      </c>
      <c r="H248" s="72" t="str">
        <f t="shared" si="137"/>
        <v>1</v>
      </c>
      <c r="I248" s="25" t="str">
        <f t="shared" si="146"/>
        <v>не соответствует</v>
      </c>
      <c r="J248" s="25" t="str">
        <f t="shared" si="139"/>
        <v>0,75</v>
      </c>
      <c r="K248" s="25">
        <v>0</v>
      </c>
      <c r="L248" s="25" t="str">
        <f t="shared" si="147"/>
        <v>укомплектован</v>
      </c>
      <c r="M248" s="25" t="str">
        <f t="shared" si="138"/>
        <v>1</v>
      </c>
      <c r="N248" s="41"/>
      <c r="O248" s="75">
        <f t="shared" si="148"/>
        <v>0.75</v>
      </c>
      <c r="P248" s="31">
        <f t="shared" si="149"/>
        <v>1316117</v>
      </c>
      <c r="Q248" s="31">
        <f t="shared" si="150"/>
        <v>987087.75</v>
      </c>
      <c r="R248" s="31">
        <f t="shared" si="151"/>
        <v>987088</v>
      </c>
      <c r="S248" s="32">
        <f t="shared" si="153"/>
        <v>82257.333333333328</v>
      </c>
      <c r="T248" s="32">
        <f t="shared" si="154"/>
        <v>82257.333333333328</v>
      </c>
      <c r="U248" s="32">
        <f t="shared" si="154"/>
        <v>82257.333333333328</v>
      </c>
      <c r="V248" s="32">
        <f t="shared" si="154"/>
        <v>82257.333333333328</v>
      </c>
      <c r="W248" s="32">
        <f t="shared" si="154"/>
        <v>82257.333333333328</v>
      </c>
      <c r="X248" s="32">
        <f t="shared" si="154"/>
        <v>82257.333333333328</v>
      </c>
      <c r="Y248" s="32">
        <f t="shared" si="154"/>
        <v>82257.333333333328</v>
      </c>
      <c r="Z248" s="32">
        <f t="shared" si="154"/>
        <v>82257.333333333328</v>
      </c>
      <c r="AA248" s="32">
        <f t="shared" si="154"/>
        <v>82257.333333333328</v>
      </c>
      <c r="AB248" s="32">
        <f t="shared" si="154"/>
        <v>82257.333333333328</v>
      </c>
      <c r="AC248" s="32">
        <f t="shared" si="154"/>
        <v>82257.333333333328</v>
      </c>
      <c r="AD248" s="32">
        <f t="shared" si="154"/>
        <v>82257.333333333328</v>
      </c>
      <c r="AE248" s="33">
        <f t="shared" si="140"/>
        <v>987088.00000000012</v>
      </c>
      <c r="AF248" s="76"/>
    </row>
    <row r="249" spans="1:32" x14ac:dyDescent="0.25">
      <c r="A249" s="29">
        <f t="shared" si="135"/>
        <v>224</v>
      </c>
      <c r="B249" s="29"/>
      <c r="C249" s="29">
        <f t="shared" si="155"/>
        <v>13</v>
      </c>
      <c r="D249" s="30" t="s">
        <v>274</v>
      </c>
      <c r="E249" s="38">
        <v>640</v>
      </c>
      <c r="F249" s="23" t="str">
        <f t="shared" si="144"/>
        <v>от 100 до 900 жителей</v>
      </c>
      <c r="G249" s="39">
        <f t="shared" si="145"/>
        <v>1</v>
      </c>
      <c r="H249" s="72" t="str">
        <f t="shared" si="137"/>
        <v>1</v>
      </c>
      <c r="I249" s="25" t="str">
        <f t="shared" si="146"/>
        <v>не соответствует</v>
      </c>
      <c r="J249" s="25" t="str">
        <f t="shared" si="139"/>
        <v>0,75</v>
      </c>
      <c r="K249" s="25">
        <v>0</v>
      </c>
      <c r="L249" s="25" t="str">
        <f t="shared" si="147"/>
        <v>укомплектован</v>
      </c>
      <c r="M249" s="25" t="str">
        <f t="shared" si="138"/>
        <v>1</v>
      </c>
      <c r="N249" s="41"/>
      <c r="O249" s="75">
        <f t="shared" si="148"/>
        <v>0.75</v>
      </c>
      <c r="P249" s="31">
        <f t="shared" si="149"/>
        <v>1316117</v>
      </c>
      <c r="Q249" s="31">
        <f t="shared" si="150"/>
        <v>987087.75</v>
      </c>
      <c r="R249" s="31">
        <f t="shared" si="151"/>
        <v>987088</v>
      </c>
      <c r="S249" s="32">
        <f t="shared" si="153"/>
        <v>82257.333333333328</v>
      </c>
      <c r="T249" s="32">
        <f t="shared" si="154"/>
        <v>82257.333333333328</v>
      </c>
      <c r="U249" s="32">
        <f t="shared" si="154"/>
        <v>82257.333333333328</v>
      </c>
      <c r="V249" s="32">
        <f t="shared" si="154"/>
        <v>82257.333333333328</v>
      </c>
      <c r="W249" s="32">
        <f t="shared" si="154"/>
        <v>82257.333333333328</v>
      </c>
      <c r="X249" s="32">
        <f t="shared" si="154"/>
        <v>82257.333333333328</v>
      </c>
      <c r="Y249" s="32">
        <f t="shared" si="154"/>
        <v>82257.333333333328</v>
      </c>
      <c r="Z249" s="32">
        <f t="shared" si="154"/>
        <v>82257.333333333328</v>
      </c>
      <c r="AA249" s="32">
        <f t="shared" si="154"/>
        <v>82257.333333333328</v>
      </c>
      <c r="AB249" s="32">
        <f t="shared" si="154"/>
        <v>82257.333333333328</v>
      </c>
      <c r="AC249" s="32">
        <f t="shared" si="154"/>
        <v>82257.333333333328</v>
      </c>
      <c r="AD249" s="32">
        <f t="shared" si="154"/>
        <v>82257.333333333328</v>
      </c>
      <c r="AE249" s="33">
        <f t="shared" si="140"/>
        <v>987088.00000000012</v>
      </c>
      <c r="AF249" s="76"/>
    </row>
    <row r="250" spans="1:32" ht="30" x14ac:dyDescent="0.25">
      <c r="A250" s="29">
        <f t="shared" si="135"/>
        <v>225</v>
      </c>
      <c r="B250" s="29"/>
      <c r="C250" s="29">
        <f t="shared" si="155"/>
        <v>14</v>
      </c>
      <c r="D250" s="30" t="s">
        <v>275</v>
      </c>
      <c r="E250" s="38">
        <v>174</v>
      </c>
      <c r="F250" s="23" t="str">
        <f t="shared" si="144"/>
        <v>от 100 до 900 жителей</v>
      </c>
      <c r="G250" s="39">
        <f t="shared" si="145"/>
        <v>1</v>
      </c>
      <c r="H250" s="72" t="str">
        <f t="shared" si="137"/>
        <v>1</v>
      </c>
      <c r="I250" s="25" t="str">
        <f t="shared" si="146"/>
        <v>не соответствует</v>
      </c>
      <c r="J250" s="25" t="str">
        <f t="shared" si="139"/>
        <v>0,75</v>
      </c>
      <c r="K250" s="25">
        <v>0</v>
      </c>
      <c r="L250" s="25" t="str">
        <f t="shared" si="147"/>
        <v>не укомплектован</v>
      </c>
      <c r="M250" s="25" t="str">
        <f t="shared" si="138"/>
        <v>0,25</v>
      </c>
      <c r="N250" s="42">
        <v>1</v>
      </c>
      <c r="O250" s="75">
        <f t="shared" si="148"/>
        <v>0.1875</v>
      </c>
      <c r="P250" s="31">
        <f t="shared" si="149"/>
        <v>1316117</v>
      </c>
      <c r="Q250" s="31">
        <f t="shared" si="150"/>
        <v>987087.75</v>
      </c>
      <c r="R250" s="31">
        <f t="shared" si="151"/>
        <v>246772</v>
      </c>
      <c r="S250" s="32">
        <f t="shared" si="153"/>
        <v>20564.333333333332</v>
      </c>
      <c r="T250" s="32">
        <f t="shared" si="154"/>
        <v>20564.333333333332</v>
      </c>
      <c r="U250" s="32">
        <f t="shared" si="154"/>
        <v>20564.333333333332</v>
      </c>
      <c r="V250" s="32">
        <f t="shared" si="154"/>
        <v>20564.333333333332</v>
      </c>
      <c r="W250" s="32">
        <f t="shared" si="154"/>
        <v>20564.333333333332</v>
      </c>
      <c r="X250" s="32">
        <f t="shared" si="154"/>
        <v>20564.333333333332</v>
      </c>
      <c r="Y250" s="32">
        <f t="shared" si="154"/>
        <v>20564.333333333332</v>
      </c>
      <c r="Z250" s="32">
        <f t="shared" si="154"/>
        <v>20564.333333333332</v>
      </c>
      <c r="AA250" s="32">
        <f t="shared" si="154"/>
        <v>20564.333333333332</v>
      </c>
      <c r="AB250" s="32">
        <f t="shared" si="154"/>
        <v>20564.333333333332</v>
      </c>
      <c r="AC250" s="32">
        <f t="shared" si="154"/>
        <v>20564.333333333332</v>
      </c>
      <c r="AD250" s="32">
        <f t="shared" si="154"/>
        <v>20564.333333333332</v>
      </c>
      <c r="AE250" s="33">
        <f t="shared" si="140"/>
        <v>246772.00000000003</v>
      </c>
      <c r="AF250" s="76"/>
    </row>
    <row r="251" spans="1:32" x14ac:dyDescent="0.25">
      <c r="A251" s="29">
        <f t="shared" si="135"/>
        <v>226</v>
      </c>
      <c r="B251" s="29"/>
      <c r="C251" s="29">
        <f t="shared" si="155"/>
        <v>15</v>
      </c>
      <c r="D251" s="30" t="s">
        <v>276</v>
      </c>
      <c r="E251" s="38">
        <v>400</v>
      </c>
      <c r="F251" s="23" t="str">
        <f t="shared" si="144"/>
        <v>от 100 до 900 жителей</v>
      </c>
      <c r="G251" s="39">
        <f t="shared" si="145"/>
        <v>1</v>
      </c>
      <c r="H251" s="72" t="str">
        <f t="shared" si="137"/>
        <v>1</v>
      </c>
      <c r="I251" s="25" t="str">
        <f t="shared" si="146"/>
        <v>не соответствует</v>
      </c>
      <c r="J251" s="25" t="str">
        <f t="shared" si="139"/>
        <v>0,75</v>
      </c>
      <c r="K251" s="25">
        <v>0</v>
      </c>
      <c r="L251" s="25" t="str">
        <f t="shared" si="147"/>
        <v>не укомплектован</v>
      </c>
      <c r="M251" s="25" t="str">
        <f t="shared" si="138"/>
        <v>0,25</v>
      </c>
      <c r="N251" s="42">
        <v>1</v>
      </c>
      <c r="O251" s="75">
        <f t="shared" si="148"/>
        <v>0.1875</v>
      </c>
      <c r="P251" s="31">
        <f t="shared" si="149"/>
        <v>1316117</v>
      </c>
      <c r="Q251" s="31">
        <f t="shared" si="150"/>
        <v>987087.75</v>
      </c>
      <c r="R251" s="31">
        <f t="shared" si="151"/>
        <v>246772</v>
      </c>
      <c r="S251" s="32">
        <f t="shared" si="153"/>
        <v>20564.333333333332</v>
      </c>
      <c r="T251" s="32">
        <f t="shared" si="154"/>
        <v>20564.333333333332</v>
      </c>
      <c r="U251" s="32">
        <f t="shared" si="154"/>
        <v>20564.333333333332</v>
      </c>
      <c r="V251" s="32">
        <f t="shared" si="154"/>
        <v>20564.333333333332</v>
      </c>
      <c r="W251" s="32">
        <f t="shared" si="154"/>
        <v>20564.333333333332</v>
      </c>
      <c r="X251" s="32">
        <f t="shared" si="154"/>
        <v>20564.333333333332</v>
      </c>
      <c r="Y251" s="32">
        <f t="shared" si="154"/>
        <v>20564.333333333332</v>
      </c>
      <c r="Z251" s="32">
        <f t="shared" si="154"/>
        <v>20564.333333333332</v>
      </c>
      <c r="AA251" s="32">
        <f t="shared" si="154"/>
        <v>20564.333333333332</v>
      </c>
      <c r="AB251" s="32">
        <f t="shared" si="154"/>
        <v>20564.333333333332</v>
      </c>
      <c r="AC251" s="32">
        <f t="shared" si="154"/>
        <v>20564.333333333332</v>
      </c>
      <c r="AD251" s="32">
        <f t="shared" si="154"/>
        <v>20564.333333333332</v>
      </c>
      <c r="AE251" s="33">
        <f t="shared" si="140"/>
        <v>246772.00000000003</v>
      </c>
      <c r="AF251" s="76"/>
    </row>
    <row r="252" spans="1:32" x14ac:dyDescent="0.25">
      <c r="A252" s="29">
        <f t="shared" si="135"/>
        <v>227</v>
      </c>
      <c r="B252" s="29"/>
      <c r="C252" s="29">
        <f t="shared" si="155"/>
        <v>16</v>
      </c>
      <c r="D252" s="30" t="s">
        <v>277</v>
      </c>
      <c r="E252" s="38">
        <v>68</v>
      </c>
      <c r="F252" s="23" t="str">
        <f t="shared" si="144"/>
        <v>до 100 жителей</v>
      </c>
      <c r="G252" s="39">
        <f t="shared" si="145"/>
        <v>0</v>
      </c>
      <c r="H252" s="72">
        <f t="shared" si="137"/>
        <v>0.9</v>
      </c>
      <c r="I252" s="25" t="str">
        <f t="shared" si="146"/>
        <v>не соответствует</v>
      </c>
      <c r="J252" s="25" t="str">
        <f t="shared" si="139"/>
        <v>0,75</v>
      </c>
      <c r="K252" s="25">
        <v>0</v>
      </c>
      <c r="L252" s="25" t="str">
        <f t="shared" si="147"/>
        <v>не укомплектован</v>
      </c>
      <c r="M252" s="25" t="str">
        <f t="shared" si="138"/>
        <v>0,25</v>
      </c>
      <c r="N252" s="42">
        <v>1</v>
      </c>
      <c r="O252" s="75">
        <f t="shared" si="148"/>
        <v>0.16875000000000001</v>
      </c>
      <c r="P252" s="31">
        <f t="shared" si="149"/>
        <v>1184505.3</v>
      </c>
      <c r="Q252" s="31">
        <f t="shared" si="150"/>
        <v>888378.97500000009</v>
      </c>
      <c r="R252" s="31">
        <f t="shared" si="151"/>
        <v>222095</v>
      </c>
      <c r="S252" s="32">
        <f t="shared" si="153"/>
        <v>18507.916666666668</v>
      </c>
      <c r="T252" s="32">
        <f t="shared" si="154"/>
        <v>18507.916666666668</v>
      </c>
      <c r="U252" s="32">
        <f t="shared" si="154"/>
        <v>18507.916666666668</v>
      </c>
      <c r="V252" s="32">
        <f t="shared" si="154"/>
        <v>18507.916666666668</v>
      </c>
      <c r="W252" s="32">
        <f t="shared" si="154"/>
        <v>18507.916666666668</v>
      </c>
      <c r="X252" s="32">
        <f t="shared" si="154"/>
        <v>18507.916666666668</v>
      </c>
      <c r="Y252" s="32">
        <f t="shared" si="154"/>
        <v>18507.916666666668</v>
      </c>
      <c r="Z252" s="32">
        <f t="shared" si="154"/>
        <v>18507.916666666668</v>
      </c>
      <c r="AA252" s="32">
        <f t="shared" si="154"/>
        <v>18507.916666666668</v>
      </c>
      <c r="AB252" s="32">
        <f t="shared" si="154"/>
        <v>18507.916666666668</v>
      </c>
      <c r="AC252" s="32">
        <f t="shared" si="154"/>
        <v>18507.916666666668</v>
      </c>
      <c r="AD252" s="32">
        <f t="shared" si="154"/>
        <v>18507.916666666668</v>
      </c>
      <c r="AE252" s="33">
        <f t="shared" si="140"/>
        <v>222094.99999999997</v>
      </c>
      <c r="AF252" s="76"/>
    </row>
    <row r="253" spans="1:32" x14ac:dyDescent="0.25">
      <c r="A253" s="29">
        <f t="shared" si="135"/>
        <v>228</v>
      </c>
      <c r="B253" s="29"/>
      <c r="C253" s="29">
        <f t="shared" si="155"/>
        <v>17</v>
      </c>
      <c r="D253" s="30" t="s">
        <v>278</v>
      </c>
      <c r="E253" s="38">
        <v>514</v>
      </c>
      <c r="F253" s="23" t="str">
        <f t="shared" si="144"/>
        <v>от 100 до 900 жителей</v>
      </c>
      <c r="G253" s="39">
        <f t="shared" si="145"/>
        <v>1</v>
      </c>
      <c r="H253" s="72" t="str">
        <f t="shared" si="137"/>
        <v>1</v>
      </c>
      <c r="I253" s="25" t="str">
        <f t="shared" si="146"/>
        <v>не соответствует</v>
      </c>
      <c r="J253" s="25" t="str">
        <f t="shared" si="139"/>
        <v>0,75</v>
      </c>
      <c r="K253" s="25">
        <v>0</v>
      </c>
      <c r="L253" s="25" t="str">
        <f t="shared" si="147"/>
        <v>укомплектован</v>
      </c>
      <c r="M253" s="25" t="str">
        <f t="shared" si="138"/>
        <v>1</v>
      </c>
      <c r="N253" s="41"/>
      <c r="O253" s="75">
        <f t="shared" si="148"/>
        <v>0.75</v>
      </c>
      <c r="P253" s="31">
        <f t="shared" si="149"/>
        <v>1316117</v>
      </c>
      <c r="Q253" s="31">
        <f t="shared" si="150"/>
        <v>987087.75</v>
      </c>
      <c r="R253" s="31">
        <f t="shared" si="151"/>
        <v>987088</v>
      </c>
      <c r="S253" s="32">
        <f t="shared" si="153"/>
        <v>82257.333333333328</v>
      </c>
      <c r="T253" s="32">
        <f t="shared" si="154"/>
        <v>82257.333333333328</v>
      </c>
      <c r="U253" s="32">
        <f t="shared" si="154"/>
        <v>82257.333333333328</v>
      </c>
      <c r="V253" s="32">
        <f t="shared" si="154"/>
        <v>82257.333333333328</v>
      </c>
      <c r="W253" s="32">
        <f t="shared" si="154"/>
        <v>82257.333333333328</v>
      </c>
      <c r="X253" s="32">
        <f t="shared" si="154"/>
        <v>82257.333333333328</v>
      </c>
      <c r="Y253" s="32">
        <f t="shared" si="154"/>
        <v>82257.333333333328</v>
      </c>
      <c r="Z253" s="32">
        <f t="shared" si="154"/>
        <v>82257.333333333328</v>
      </c>
      <c r="AA253" s="32">
        <f t="shared" si="154"/>
        <v>82257.333333333328</v>
      </c>
      <c r="AB253" s="32">
        <f t="shared" si="154"/>
        <v>82257.333333333328</v>
      </c>
      <c r="AC253" s="32">
        <f t="shared" si="154"/>
        <v>82257.333333333328</v>
      </c>
      <c r="AD253" s="32">
        <f t="shared" si="154"/>
        <v>82257.333333333328</v>
      </c>
      <c r="AE253" s="33">
        <f t="shared" si="140"/>
        <v>987088.00000000012</v>
      </c>
      <c r="AF253" s="76"/>
    </row>
    <row r="254" spans="1:32" ht="30" x14ac:dyDescent="0.25">
      <c r="A254" s="29">
        <f t="shared" si="135"/>
        <v>229</v>
      </c>
      <c r="B254" s="29"/>
      <c r="C254" s="29">
        <f t="shared" si="155"/>
        <v>18</v>
      </c>
      <c r="D254" s="30" t="s">
        <v>279</v>
      </c>
      <c r="E254" s="38">
        <v>239</v>
      </c>
      <c r="F254" s="23" t="str">
        <f t="shared" si="144"/>
        <v>от 100 до 900 жителей</v>
      </c>
      <c r="G254" s="39">
        <f t="shared" si="145"/>
        <v>1</v>
      </c>
      <c r="H254" s="72" t="str">
        <f t="shared" si="137"/>
        <v>1</v>
      </c>
      <c r="I254" s="25" t="str">
        <f t="shared" si="146"/>
        <v>не соответствует</v>
      </c>
      <c r="J254" s="25" t="str">
        <f t="shared" si="139"/>
        <v>0,75</v>
      </c>
      <c r="K254" s="25">
        <v>0</v>
      </c>
      <c r="L254" s="25" t="str">
        <f t="shared" si="147"/>
        <v>укомплектован</v>
      </c>
      <c r="M254" s="25" t="str">
        <f t="shared" si="138"/>
        <v>1</v>
      </c>
      <c r="N254" s="41"/>
      <c r="O254" s="75">
        <f t="shared" si="148"/>
        <v>0.75</v>
      </c>
      <c r="P254" s="31">
        <f t="shared" si="149"/>
        <v>1316117</v>
      </c>
      <c r="Q254" s="31">
        <f t="shared" si="150"/>
        <v>987087.75</v>
      </c>
      <c r="R254" s="31">
        <f t="shared" si="151"/>
        <v>987088</v>
      </c>
      <c r="S254" s="32">
        <f t="shared" si="153"/>
        <v>82257.333333333328</v>
      </c>
      <c r="T254" s="32">
        <f t="shared" ref="T254:AD269" si="156">S254</f>
        <v>82257.333333333328</v>
      </c>
      <c r="U254" s="32">
        <f t="shared" si="156"/>
        <v>82257.333333333328</v>
      </c>
      <c r="V254" s="32">
        <f t="shared" si="156"/>
        <v>82257.333333333328</v>
      </c>
      <c r="W254" s="32">
        <f t="shared" si="156"/>
        <v>82257.333333333328</v>
      </c>
      <c r="X254" s="32">
        <f t="shared" si="156"/>
        <v>82257.333333333328</v>
      </c>
      <c r="Y254" s="32">
        <f t="shared" si="156"/>
        <v>82257.333333333328</v>
      </c>
      <c r="Z254" s="32">
        <f t="shared" si="156"/>
        <v>82257.333333333328</v>
      </c>
      <c r="AA254" s="32">
        <f t="shared" si="156"/>
        <v>82257.333333333328</v>
      </c>
      <c r="AB254" s="32">
        <f t="shared" si="156"/>
        <v>82257.333333333328</v>
      </c>
      <c r="AC254" s="32">
        <f t="shared" si="156"/>
        <v>82257.333333333328</v>
      </c>
      <c r="AD254" s="32">
        <f t="shared" si="156"/>
        <v>82257.333333333328</v>
      </c>
      <c r="AE254" s="33">
        <f t="shared" si="140"/>
        <v>987088.00000000012</v>
      </c>
      <c r="AF254" s="76"/>
    </row>
    <row r="255" spans="1:32" ht="30" x14ac:dyDescent="0.25">
      <c r="A255" s="29">
        <f t="shared" si="135"/>
        <v>230</v>
      </c>
      <c r="B255" s="29"/>
      <c r="C255" s="29">
        <f t="shared" si="155"/>
        <v>19</v>
      </c>
      <c r="D255" s="30" t="s">
        <v>280</v>
      </c>
      <c r="E255" s="38">
        <v>323</v>
      </c>
      <c r="F255" s="23" t="str">
        <f t="shared" si="144"/>
        <v>от 100 до 900 жителей</v>
      </c>
      <c r="G255" s="39">
        <f t="shared" si="145"/>
        <v>1</v>
      </c>
      <c r="H255" s="72" t="str">
        <f t="shared" si="137"/>
        <v>1</v>
      </c>
      <c r="I255" s="25" t="str">
        <f t="shared" si="146"/>
        <v>не соответствует</v>
      </c>
      <c r="J255" s="25" t="str">
        <f t="shared" si="139"/>
        <v>0,75</v>
      </c>
      <c r="K255" s="25">
        <v>0</v>
      </c>
      <c r="L255" s="25" t="str">
        <f t="shared" si="147"/>
        <v>не укомплектован</v>
      </c>
      <c r="M255" s="25" t="str">
        <f t="shared" si="138"/>
        <v>0,25</v>
      </c>
      <c r="N255" s="42">
        <v>1</v>
      </c>
      <c r="O255" s="75">
        <f t="shared" si="148"/>
        <v>0.1875</v>
      </c>
      <c r="P255" s="31">
        <f t="shared" si="149"/>
        <v>1316117</v>
      </c>
      <c r="Q255" s="31">
        <f t="shared" si="150"/>
        <v>987087.75</v>
      </c>
      <c r="R255" s="31">
        <f t="shared" si="151"/>
        <v>246772</v>
      </c>
      <c r="S255" s="32">
        <f t="shared" si="153"/>
        <v>20564.333333333332</v>
      </c>
      <c r="T255" s="32">
        <f t="shared" si="156"/>
        <v>20564.333333333332</v>
      </c>
      <c r="U255" s="32">
        <f t="shared" si="156"/>
        <v>20564.333333333332</v>
      </c>
      <c r="V255" s="32">
        <f t="shared" si="156"/>
        <v>20564.333333333332</v>
      </c>
      <c r="W255" s="32">
        <f t="shared" si="156"/>
        <v>20564.333333333332</v>
      </c>
      <c r="X255" s="32">
        <f t="shared" si="156"/>
        <v>20564.333333333332</v>
      </c>
      <c r="Y255" s="32">
        <f t="shared" si="156"/>
        <v>20564.333333333332</v>
      </c>
      <c r="Z255" s="32">
        <f t="shared" si="156"/>
        <v>20564.333333333332</v>
      </c>
      <c r="AA255" s="32">
        <f t="shared" si="156"/>
        <v>20564.333333333332</v>
      </c>
      <c r="AB255" s="32">
        <f t="shared" si="156"/>
        <v>20564.333333333332</v>
      </c>
      <c r="AC255" s="32">
        <f t="shared" si="156"/>
        <v>20564.333333333332</v>
      </c>
      <c r="AD255" s="32">
        <f t="shared" si="156"/>
        <v>20564.333333333332</v>
      </c>
      <c r="AE255" s="33">
        <f t="shared" si="140"/>
        <v>246772.00000000003</v>
      </c>
      <c r="AF255" s="76"/>
    </row>
    <row r="256" spans="1:32" x14ac:dyDescent="0.25">
      <c r="A256" s="29">
        <f t="shared" si="135"/>
        <v>231</v>
      </c>
      <c r="B256" s="29"/>
      <c r="C256" s="29">
        <f t="shared" si="155"/>
        <v>20</v>
      </c>
      <c r="D256" s="30" t="s">
        <v>281</v>
      </c>
      <c r="E256" s="38">
        <v>121</v>
      </c>
      <c r="F256" s="23" t="str">
        <f t="shared" si="144"/>
        <v>от 100 до 900 жителей</v>
      </c>
      <c r="G256" s="39">
        <f t="shared" si="145"/>
        <v>1</v>
      </c>
      <c r="H256" s="72" t="str">
        <f t="shared" si="137"/>
        <v>1</v>
      </c>
      <c r="I256" s="25" t="str">
        <f t="shared" si="146"/>
        <v>не соответствует</v>
      </c>
      <c r="J256" s="25" t="str">
        <f t="shared" si="139"/>
        <v>0,75</v>
      </c>
      <c r="K256" s="25">
        <v>0</v>
      </c>
      <c r="L256" s="25" t="str">
        <f t="shared" si="147"/>
        <v>укомплектован</v>
      </c>
      <c r="M256" s="25" t="str">
        <f t="shared" si="138"/>
        <v>1</v>
      </c>
      <c r="N256" s="41"/>
      <c r="O256" s="75">
        <f t="shared" si="148"/>
        <v>0.75</v>
      </c>
      <c r="P256" s="31">
        <f t="shared" si="149"/>
        <v>1316117</v>
      </c>
      <c r="Q256" s="31">
        <f t="shared" si="150"/>
        <v>987087.75</v>
      </c>
      <c r="R256" s="31">
        <f t="shared" si="151"/>
        <v>987088</v>
      </c>
      <c r="S256" s="32">
        <f t="shared" si="153"/>
        <v>82257.333333333328</v>
      </c>
      <c r="T256" s="32">
        <f t="shared" si="156"/>
        <v>82257.333333333328</v>
      </c>
      <c r="U256" s="32">
        <f t="shared" si="156"/>
        <v>82257.333333333328</v>
      </c>
      <c r="V256" s="32">
        <f t="shared" si="156"/>
        <v>82257.333333333328</v>
      </c>
      <c r="W256" s="32">
        <f t="shared" si="156"/>
        <v>82257.333333333328</v>
      </c>
      <c r="X256" s="32">
        <f t="shared" si="156"/>
        <v>82257.333333333328</v>
      </c>
      <c r="Y256" s="32">
        <f t="shared" si="156"/>
        <v>82257.333333333328</v>
      </c>
      <c r="Z256" s="32">
        <f t="shared" si="156"/>
        <v>82257.333333333328</v>
      </c>
      <c r="AA256" s="32">
        <f t="shared" si="156"/>
        <v>82257.333333333328</v>
      </c>
      <c r="AB256" s="32">
        <f t="shared" si="156"/>
        <v>82257.333333333328</v>
      </c>
      <c r="AC256" s="32">
        <f t="shared" si="156"/>
        <v>82257.333333333328</v>
      </c>
      <c r="AD256" s="32">
        <f t="shared" si="156"/>
        <v>82257.333333333328</v>
      </c>
      <c r="AE256" s="33">
        <f t="shared" si="140"/>
        <v>987088.00000000012</v>
      </c>
      <c r="AF256" s="76"/>
    </row>
    <row r="257" spans="1:32" x14ac:dyDescent="0.25">
      <c r="A257" s="29">
        <f t="shared" si="135"/>
        <v>232</v>
      </c>
      <c r="B257" s="29"/>
      <c r="C257" s="29">
        <f t="shared" si="155"/>
        <v>21</v>
      </c>
      <c r="D257" s="30" t="s">
        <v>282</v>
      </c>
      <c r="E257" s="38">
        <v>280</v>
      </c>
      <c r="F257" s="23" t="str">
        <f t="shared" si="144"/>
        <v>от 100 до 900 жителей</v>
      </c>
      <c r="G257" s="39">
        <f t="shared" si="145"/>
        <v>1</v>
      </c>
      <c r="H257" s="72" t="str">
        <f t="shared" si="137"/>
        <v>1</v>
      </c>
      <c r="I257" s="25" t="str">
        <f t="shared" si="146"/>
        <v>не соответствует</v>
      </c>
      <c r="J257" s="25" t="str">
        <f t="shared" si="139"/>
        <v>0,75</v>
      </c>
      <c r="K257" s="25">
        <v>0</v>
      </c>
      <c r="L257" s="25" t="str">
        <f t="shared" si="147"/>
        <v>укомплектован</v>
      </c>
      <c r="M257" s="25" t="str">
        <f t="shared" si="138"/>
        <v>1</v>
      </c>
      <c r="N257" s="41"/>
      <c r="O257" s="75">
        <f t="shared" si="148"/>
        <v>0.75</v>
      </c>
      <c r="P257" s="31">
        <f t="shared" si="149"/>
        <v>1316117</v>
      </c>
      <c r="Q257" s="31">
        <f t="shared" si="150"/>
        <v>987087.75</v>
      </c>
      <c r="R257" s="31">
        <f t="shared" si="151"/>
        <v>987088</v>
      </c>
      <c r="S257" s="32">
        <f t="shared" si="153"/>
        <v>82257.333333333328</v>
      </c>
      <c r="T257" s="32">
        <f t="shared" si="156"/>
        <v>82257.333333333328</v>
      </c>
      <c r="U257" s="32">
        <f t="shared" si="156"/>
        <v>82257.333333333328</v>
      </c>
      <c r="V257" s="32">
        <f t="shared" si="156"/>
        <v>82257.333333333328</v>
      </c>
      <c r="W257" s="32">
        <f t="shared" si="156"/>
        <v>82257.333333333328</v>
      </c>
      <c r="X257" s="32">
        <f t="shared" si="156"/>
        <v>82257.333333333328</v>
      </c>
      <c r="Y257" s="32">
        <f t="shared" si="156"/>
        <v>82257.333333333328</v>
      </c>
      <c r="Z257" s="32">
        <f t="shared" si="156"/>
        <v>82257.333333333328</v>
      </c>
      <c r="AA257" s="32">
        <f t="shared" si="156"/>
        <v>82257.333333333328</v>
      </c>
      <c r="AB257" s="32">
        <f t="shared" si="156"/>
        <v>82257.333333333328</v>
      </c>
      <c r="AC257" s="32">
        <f t="shared" si="156"/>
        <v>82257.333333333328</v>
      </c>
      <c r="AD257" s="32">
        <f t="shared" si="156"/>
        <v>82257.333333333328</v>
      </c>
      <c r="AE257" s="33">
        <f t="shared" si="140"/>
        <v>987088.00000000012</v>
      </c>
      <c r="AF257" s="76"/>
    </row>
    <row r="258" spans="1:32" x14ac:dyDescent="0.25">
      <c r="A258" s="29">
        <f t="shared" si="135"/>
        <v>233</v>
      </c>
      <c r="B258" s="29"/>
      <c r="C258" s="29">
        <f t="shared" si="155"/>
        <v>22</v>
      </c>
      <c r="D258" s="30" t="s">
        <v>283</v>
      </c>
      <c r="E258" s="38">
        <v>537</v>
      </c>
      <c r="F258" s="23" t="str">
        <f t="shared" si="144"/>
        <v>от 100 до 900 жителей</v>
      </c>
      <c r="G258" s="39">
        <f t="shared" si="145"/>
        <v>1</v>
      </c>
      <c r="H258" s="72" t="str">
        <f t="shared" si="137"/>
        <v>1</v>
      </c>
      <c r="I258" s="25" t="str">
        <f t="shared" si="146"/>
        <v>не соответствует</v>
      </c>
      <c r="J258" s="25" t="str">
        <f t="shared" si="139"/>
        <v>0,75</v>
      </c>
      <c r="K258" s="25">
        <v>0</v>
      </c>
      <c r="L258" s="25" t="str">
        <f t="shared" si="147"/>
        <v>укомплектован</v>
      </c>
      <c r="M258" s="25" t="str">
        <f t="shared" si="138"/>
        <v>1</v>
      </c>
      <c r="N258" s="41"/>
      <c r="O258" s="75">
        <f t="shared" si="148"/>
        <v>0.75</v>
      </c>
      <c r="P258" s="31">
        <f t="shared" si="149"/>
        <v>1316117</v>
      </c>
      <c r="Q258" s="31">
        <f t="shared" si="150"/>
        <v>987087.75</v>
      </c>
      <c r="R258" s="31">
        <f t="shared" si="151"/>
        <v>987088</v>
      </c>
      <c r="S258" s="32">
        <f t="shared" si="153"/>
        <v>82257.333333333328</v>
      </c>
      <c r="T258" s="32">
        <f t="shared" si="156"/>
        <v>82257.333333333328</v>
      </c>
      <c r="U258" s="32">
        <f t="shared" si="156"/>
        <v>82257.333333333328</v>
      </c>
      <c r="V258" s="32">
        <f t="shared" si="156"/>
        <v>82257.333333333328</v>
      </c>
      <c r="W258" s="32">
        <f t="shared" si="156"/>
        <v>82257.333333333328</v>
      </c>
      <c r="X258" s="32">
        <f t="shared" si="156"/>
        <v>82257.333333333328</v>
      </c>
      <c r="Y258" s="32">
        <f t="shared" si="156"/>
        <v>82257.333333333328</v>
      </c>
      <c r="Z258" s="32">
        <f t="shared" si="156"/>
        <v>82257.333333333328</v>
      </c>
      <c r="AA258" s="32">
        <f t="shared" si="156"/>
        <v>82257.333333333328</v>
      </c>
      <c r="AB258" s="32">
        <f t="shared" si="156"/>
        <v>82257.333333333328</v>
      </c>
      <c r="AC258" s="32">
        <f t="shared" si="156"/>
        <v>82257.333333333328</v>
      </c>
      <c r="AD258" s="32">
        <f t="shared" si="156"/>
        <v>82257.333333333328</v>
      </c>
      <c r="AE258" s="33">
        <f t="shared" si="140"/>
        <v>987088.00000000012</v>
      </c>
      <c r="AF258" s="76"/>
    </row>
    <row r="259" spans="1:32" ht="30" x14ac:dyDescent="0.25">
      <c r="A259" s="29">
        <f t="shared" si="135"/>
        <v>234</v>
      </c>
      <c r="B259" s="29"/>
      <c r="C259" s="29">
        <f t="shared" si="155"/>
        <v>23</v>
      </c>
      <c r="D259" s="30" t="s">
        <v>284</v>
      </c>
      <c r="E259" s="38">
        <v>55</v>
      </c>
      <c r="F259" s="23" t="str">
        <f t="shared" si="144"/>
        <v>до 100 жителей</v>
      </c>
      <c r="G259" s="39">
        <f t="shared" si="145"/>
        <v>0</v>
      </c>
      <c r="H259" s="72">
        <f t="shared" si="137"/>
        <v>0.9</v>
      </c>
      <c r="I259" s="25" t="str">
        <f t="shared" si="146"/>
        <v>не соответствует</v>
      </c>
      <c r="J259" s="25" t="str">
        <f t="shared" si="139"/>
        <v>0,75</v>
      </c>
      <c r="K259" s="25">
        <v>0</v>
      </c>
      <c r="L259" s="25" t="str">
        <f t="shared" si="147"/>
        <v>не укомплектован</v>
      </c>
      <c r="M259" s="25" t="str">
        <f t="shared" si="138"/>
        <v>0,25</v>
      </c>
      <c r="N259" s="42">
        <v>1</v>
      </c>
      <c r="O259" s="75">
        <f t="shared" si="148"/>
        <v>0.16875000000000001</v>
      </c>
      <c r="P259" s="31">
        <f t="shared" si="149"/>
        <v>1184505.3</v>
      </c>
      <c r="Q259" s="31">
        <f t="shared" si="150"/>
        <v>888378.97500000009</v>
      </c>
      <c r="R259" s="31">
        <f t="shared" si="151"/>
        <v>222095</v>
      </c>
      <c r="S259" s="32">
        <f t="shared" si="153"/>
        <v>18507.916666666668</v>
      </c>
      <c r="T259" s="32">
        <f t="shared" si="156"/>
        <v>18507.916666666668</v>
      </c>
      <c r="U259" s="32">
        <f t="shared" si="156"/>
        <v>18507.916666666668</v>
      </c>
      <c r="V259" s="32">
        <f t="shared" si="156"/>
        <v>18507.916666666668</v>
      </c>
      <c r="W259" s="32">
        <f t="shared" si="156"/>
        <v>18507.916666666668</v>
      </c>
      <c r="X259" s="32">
        <f t="shared" si="156"/>
        <v>18507.916666666668</v>
      </c>
      <c r="Y259" s="32">
        <f t="shared" si="156"/>
        <v>18507.916666666668</v>
      </c>
      <c r="Z259" s="32">
        <f t="shared" si="156"/>
        <v>18507.916666666668</v>
      </c>
      <c r="AA259" s="32">
        <f t="shared" si="156"/>
        <v>18507.916666666668</v>
      </c>
      <c r="AB259" s="32">
        <f t="shared" si="156"/>
        <v>18507.916666666668</v>
      </c>
      <c r="AC259" s="32">
        <f t="shared" si="156"/>
        <v>18507.916666666668</v>
      </c>
      <c r="AD259" s="32">
        <f t="shared" si="156"/>
        <v>18507.916666666668</v>
      </c>
      <c r="AE259" s="33">
        <f t="shared" si="140"/>
        <v>222094.99999999997</v>
      </c>
      <c r="AF259" s="76"/>
    </row>
    <row r="260" spans="1:32" x14ac:dyDescent="0.25">
      <c r="A260" s="29">
        <f t="shared" si="135"/>
        <v>235</v>
      </c>
      <c r="B260" s="29"/>
      <c r="C260" s="29">
        <f t="shared" si="155"/>
        <v>24</v>
      </c>
      <c r="D260" s="30" t="s">
        <v>285</v>
      </c>
      <c r="E260" s="38">
        <v>184</v>
      </c>
      <c r="F260" s="23" t="str">
        <f t="shared" si="144"/>
        <v>от 100 до 900 жителей</v>
      </c>
      <c r="G260" s="39">
        <f t="shared" si="145"/>
        <v>1</v>
      </c>
      <c r="H260" s="72" t="str">
        <f t="shared" si="137"/>
        <v>1</v>
      </c>
      <c r="I260" s="25" t="str">
        <f t="shared" si="146"/>
        <v>не соответствует</v>
      </c>
      <c r="J260" s="25" t="str">
        <f t="shared" si="139"/>
        <v>0,75</v>
      </c>
      <c r="K260" s="25">
        <v>0</v>
      </c>
      <c r="L260" s="25" t="str">
        <f t="shared" si="147"/>
        <v>укомплектован</v>
      </c>
      <c r="M260" s="25" t="str">
        <f t="shared" si="138"/>
        <v>1</v>
      </c>
      <c r="N260" s="41"/>
      <c r="O260" s="75">
        <f t="shared" si="148"/>
        <v>0.75</v>
      </c>
      <c r="P260" s="31">
        <f t="shared" si="149"/>
        <v>1316117</v>
      </c>
      <c r="Q260" s="31">
        <f t="shared" si="150"/>
        <v>987087.75</v>
      </c>
      <c r="R260" s="31">
        <f t="shared" si="151"/>
        <v>987088</v>
      </c>
      <c r="S260" s="32">
        <f t="shared" si="153"/>
        <v>82257.333333333328</v>
      </c>
      <c r="T260" s="32">
        <f t="shared" si="156"/>
        <v>82257.333333333328</v>
      </c>
      <c r="U260" s="32">
        <f t="shared" si="156"/>
        <v>82257.333333333328</v>
      </c>
      <c r="V260" s="32">
        <f t="shared" si="156"/>
        <v>82257.333333333328</v>
      </c>
      <c r="W260" s="32">
        <f t="shared" si="156"/>
        <v>82257.333333333328</v>
      </c>
      <c r="X260" s="32">
        <f t="shared" si="156"/>
        <v>82257.333333333328</v>
      </c>
      <c r="Y260" s="32">
        <f t="shared" si="156"/>
        <v>82257.333333333328</v>
      </c>
      <c r="Z260" s="32">
        <f t="shared" si="156"/>
        <v>82257.333333333328</v>
      </c>
      <c r="AA260" s="32">
        <f t="shared" si="156"/>
        <v>82257.333333333328</v>
      </c>
      <c r="AB260" s="32">
        <f t="shared" si="156"/>
        <v>82257.333333333328</v>
      </c>
      <c r="AC260" s="32">
        <f t="shared" si="156"/>
        <v>82257.333333333328</v>
      </c>
      <c r="AD260" s="32">
        <f t="shared" si="156"/>
        <v>82257.333333333328</v>
      </c>
      <c r="AE260" s="33">
        <f t="shared" si="140"/>
        <v>987088.00000000012</v>
      </c>
      <c r="AF260" s="76"/>
    </row>
    <row r="261" spans="1:32" x14ac:dyDescent="0.25">
      <c r="A261" s="29">
        <f t="shared" si="135"/>
        <v>236</v>
      </c>
      <c r="B261" s="29"/>
      <c r="C261" s="29">
        <f t="shared" si="155"/>
        <v>25</v>
      </c>
      <c r="D261" s="30" t="s">
        <v>286</v>
      </c>
      <c r="E261" s="38">
        <v>261</v>
      </c>
      <c r="F261" s="23" t="str">
        <f t="shared" si="144"/>
        <v>от 100 до 900 жителей</v>
      </c>
      <c r="G261" s="39">
        <f t="shared" si="145"/>
        <v>1</v>
      </c>
      <c r="H261" s="72" t="str">
        <f t="shared" si="137"/>
        <v>1</v>
      </c>
      <c r="I261" s="25" t="str">
        <f t="shared" si="146"/>
        <v>не соответствует</v>
      </c>
      <c r="J261" s="25" t="str">
        <f t="shared" si="139"/>
        <v>0,75</v>
      </c>
      <c r="K261" s="25">
        <v>0</v>
      </c>
      <c r="L261" s="25" t="str">
        <f t="shared" si="147"/>
        <v>укомплектован</v>
      </c>
      <c r="M261" s="25" t="str">
        <f t="shared" si="138"/>
        <v>1</v>
      </c>
      <c r="N261" s="41"/>
      <c r="O261" s="75">
        <f t="shared" si="148"/>
        <v>0.75</v>
      </c>
      <c r="P261" s="31">
        <f t="shared" si="149"/>
        <v>1316117</v>
      </c>
      <c r="Q261" s="31">
        <f t="shared" si="150"/>
        <v>987087.75</v>
      </c>
      <c r="R261" s="31">
        <f t="shared" si="151"/>
        <v>987088</v>
      </c>
      <c r="S261" s="32">
        <f t="shared" si="153"/>
        <v>82257.333333333328</v>
      </c>
      <c r="T261" s="32">
        <f t="shared" si="156"/>
        <v>82257.333333333328</v>
      </c>
      <c r="U261" s="32">
        <f t="shared" si="156"/>
        <v>82257.333333333328</v>
      </c>
      <c r="V261" s="32">
        <f t="shared" si="156"/>
        <v>82257.333333333328</v>
      </c>
      <c r="W261" s="32">
        <f t="shared" si="156"/>
        <v>82257.333333333328</v>
      </c>
      <c r="X261" s="32">
        <f t="shared" si="156"/>
        <v>82257.333333333328</v>
      </c>
      <c r="Y261" s="32">
        <f t="shared" si="156"/>
        <v>82257.333333333328</v>
      </c>
      <c r="Z261" s="32">
        <f t="shared" si="156"/>
        <v>82257.333333333328</v>
      </c>
      <c r="AA261" s="32">
        <f t="shared" si="156"/>
        <v>82257.333333333328</v>
      </c>
      <c r="AB261" s="32">
        <f t="shared" si="156"/>
        <v>82257.333333333328</v>
      </c>
      <c r="AC261" s="32">
        <f t="shared" si="156"/>
        <v>82257.333333333328</v>
      </c>
      <c r="AD261" s="32">
        <f t="shared" si="156"/>
        <v>82257.333333333328</v>
      </c>
      <c r="AE261" s="33">
        <f t="shared" si="140"/>
        <v>987088.00000000012</v>
      </c>
      <c r="AF261" s="76"/>
    </row>
    <row r="262" spans="1:32" ht="30" x14ac:dyDescent="0.25">
      <c r="A262" s="29">
        <f t="shared" si="135"/>
        <v>237</v>
      </c>
      <c r="B262" s="29"/>
      <c r="C262" s="29">
        <f t="shared" si="155"/>
        <v>26</v>
      </c>
      <c r="D262" s="30" t="s">
        <v>287</v>
      </c>
      <c r="E262" s="38">
        <v>695</v>
      </c>
      <c r="F262" s="23" t="str">
        <f t="shared" si="144"/>
        <v>от 100 до 900 жителей</v>
      </c>
      <c r="G262" s="39">
        <f t="shared" si="145"/>
        <v>1</v>
      </c>
      <c r="H262" s="72" t="str">
        <f t="shared" si="137"/>
        <v>1</v>
      </c>
      <c r="I262" s="25" t="str">
        <f t="shared" si="146"/>
        <v>не соответствует</v>
      </c>
      <c r="J262" s="25" t="str">
        <f t="shared" si="139"/>
        <v>0,75</v>
      </c>
      <c r="K262" s="25">
        <v>0</v>
      </c>
      <c r="L262" s="25" t="str">
        <f t="shared" si="147"/>
        <v>укомплектован</v>
      </c>
      <c r="M262" s="25" t="str">
        <f t="shared" si="138"/>
        <v>1</v>
      </c>
      <c r="N262" s="41"/>
      <c r="O262" s="75">
        <f t="shared" si="148"/>
        <v>0.75</v>
      </c>
      <c r="P262" s="31">
        <f t="shared" si="149"/>
        <v>1316117</v>
      </c>
      <c r="Q262" s="31">
        <f t="shared" si="150"/>
        <v>987087.75</v>
      </c>
      <c r="R262" s="31">
        <f t="shared" si="151"/>
        <v>987088</v>
      </c>
      <c r="S262" s="32">
        <f t="shared" si="153"/>
        <v>82257.333333333328</v>
      </c>
      <c r="T262" s="32">
        <f t="shared" si="156"/>
        <v>82257.333333333328</v>
      </c>
      <c r="U262" s="32">
        <f t="shared" si="156"/>
        <v>82257.333333333328</v>
      </c>
      <c r="V262" s="32">
        <f t="shared" si="156"/>
        <v>82257.333333333328</v>
      </c>
      <c r="W262" s="32">
        <f t="shared" si="156"/>
        <v>82257.333333333328</v>
      </c>
      <c r="X262" s="32">
        <f t="shared" si="156"/>
        <v>82257.333333333328</v>
      </c>
      <c r="Y262" s="32">
        <f t="shared" si="156"/>
        <v>82257.333333333328</v>
      </c>
      <c r="Z262" s="32">
        <f t="shared" si="156"/>
        <v>82257.333333333328</v>
      </c>
      <c r="AA262" s="32">
        <f t="shared" si="156"/>
        <v>82257.333333333328</v>
      </c>
      <c r="AB262" s="32">
        <f t="shared" si="156"/>
        <v>82257.333333333328</v>
      </c>
      <c r="AC262" s="32">
        <f t="shared" si="156"/>
        <v>82257.333333333328</v>
      </c>
      <c r="AD262" s="32">
        <f t="shared" si="156"/>
        <v>82257.333333333328</v>
      </c>
      <c r="AE262" s="33">
        <f t="shared" si="140"/>
        <v>987088.00000000012</v>
      </c>
      <c r="AF262" s="76"/>
    </row>
    <row r="263" spans="1:32" x14ac:dyDescent="0.25">
      <c r="A263" s="29">
        <f>A262+1</f>
        <v>238</v>
      </c>
      <c r="B263" s="29"/>
      <c r="C263" s="29">
        <f t="shared" si="155"/>
        <v>27</v>
      </c>
      <c r="D263" s="30" t="s">
        <v>288</v>
      </c>
      <c r="E263" s="38">
        <v>301</v>
      </c>
      <c r="F263" s="23" t="str">
        <f t="shared" si="144"/>
        <v>от 100 до 900 жителей</v>
      </c>
      <c r="G263" s="39">
        <f t="shared" si="145"/>
        <v>1</v>
      </c>
      <c r="H263" s="72" t="str">
        <f t="shared" si="137"/>
        <v>1</v>
      </c>
      <c r="I263" s="25" t="str">
        <f t="shared" si="146"/>
        <v>не соответствует</v>
      </c>
      <c r="J263" s="25" t="str">
        <f t="shared" si="139"/>
        <v>0,75</v>
      </c>
      <c r="K263" s="25">
        <v>0</v>
      </c>
      <c r="L263" s="25" t="str">
        <f t="shared" si="147"/>
        <v>укомплектован</v>
      </c>
      <c r="M263" s="25" t="str">
        <f t="shared" si="138"/>
        <v>1</v>
      </c>
      <c r="N263" s="41"/>
      <c r="O263" s="75">
        <f t="shared" si="148"/>
        <v>0.75</v>
      </c>
      <c r="P263" s="31">
        <f t="shared" si="149"/>
        <v>1316117</v>
      </c>
      <c r="Q263" s="31">
        <f t="shared" si="150"/>
        <v>987087.75</v>
      </c>
      <c r="R263" s="31">
        <f t="shared" si="151"/>
        <v>987088</v>
      </c>
      <c r="S263" s="32">
        <f t="shared" si="153"/>
        <v>82257.333333333328</v>
      </c>
      <c r="T263" s="32">
        <f t="shared" si="156"/>
        <v>82257.333333333328</v>
      </c>
      <c r="U263" s="32">
        <f t="shared" si="156"/>
        <v>82257.333333333328</v>
      </c>
      <c r="V263" s="32">
        <f t="shared" si="156"/>
        <v>82257.333333333328</v>
      </c>
      <c r="W263" s="32">
        <f t="shared" si="156"/>
        <v>82257.333333333328</v>
      </c>
      <c r="X263" s="32">
        <f t="shared" si="156"/>
        <v>82257.333333333328</v>
      </c>
      <c r="Y263" s="32">
        <f t="shared" si="156"/>
        <v>82257.333333333328</v>
      </c>
      <c r="Z263" s="32">
        <f t="shared" si="156"/>
        <v>82257.333333333328</v>
      </c>
      <c r="AA263" s="32">
        <f t="shared" si="156"/>
        <v>82257.333333333328</v>
      </c>
      <c r="AB263" s="32">
        <f t="shared" si="156"/>
        <v>82257.333333333328</v>
      </c>
      <c r="AC263" s="32">
        <f t="shared" si="156"/>
        <v>82257.333333333328</v>
      </c>
      <c r="AD263" s="32">
        <f t="shared" si="156"/>
        <v>82257.333333333328</v>
      </c>
      <c r="AE263" s="33">
        <f t="shared" si="140"/>
        <v>987088.00000000012</v>
      </c>
      <c r="AF263" s="76"/>
    </row>
    <row r="264" spans="1:32" ht="30" x14ac:dyDescent="0.25">
      <c r="A264" s="29">
        <f>A263+1</f>
        <v>239</v>
      </c>
      <c r="B264" s="29"/>
      <c r="C264" s="29">
        <f t="shared" si="155"/>
        <v>28</v>
      </c>
      <c r="D264" s="30" t="s">
        <v>289</v>
      </c>
      <c r="E264" s="38">
        <v>213</v>
      </c>
      <c r="F264" s="23" t="str">
        <f t="shared" si="144"/>
        <v>от 100 до 900 жителей</v>
      </c>
      <c r="G264" s="39">
        <f t="shared" si="145"/>
        <v>1</v>
      </c>
      <c r="H264" s="72" t="str">
        <f t="shared" si="137"/>
        <v>1</v>
      </c>
      <c r="I264" s="25" t="str">
        <f t="shared" si="146"/>
        <v>не соответствует</v>
      </c>
      <c r="J264" s="25" t="str">
        <f t="shared" si="139"/>
        <v>0,75</v>
      </c>
      <c r="K264" s="25">
        <v>0</v>
      </c>
      <c r="L264" s="25" t="str">
        <f t="shared" si="147"/>
        <v>не укомплектован</v>
      </c>
      <c r="M264" s="25" t="str">
        <f t="shared" si="138"/>
        <v>0,25</v>
      </c>
      <c r="N264" s="42">
        <v>1</v>
      </c>
      <c r="O264" s="75">
        <f t="shared" si="148"/>
        <v>0.1875</v>
      </c>
      <c r="P264" s="31">
        <f t="shared" si="149"/>
        <v>1316117</v>
      </c>
      <c r="Q264" s="31">
        <f t="shared" si="150"/>
        <v>987087.75</v>
      </c>
      <c r="R264" s="31">
        <f t="shared" si="151"/>
        <v>246772</v>
      </c>
      <c r="S264" s="32">
        <f t="shared" si="153"/>
        <v>20564.333333333332</v>
      </c>
      <c r="T264" s="32">
        <f t="shared" si="156"/>
        <v>20564.333333333332</v>
      </c>
      <c r="U264" s="32">
        <f t="shared" si="156"/>
        <v>20564.333333333332</v>
      </c>
      <c r="V264" s="32">
        <f t="shared" si="156"/>
        <v>20564.333333333332</v>
      </c>
      <c r="W264" s="32">
        <f t="shared" si="156"/>
        <v>20564.333333333332</v>
      </c>
      <c r="X264" s="32">
        <f t="shared" si="156"/>
        <v>20564.333333333332</v>
      </c>
      <c r="Y264" s="32">
        <f t="shared" si="156"/>
        <v>20564.333333333332</v>
      </c>
      <c r="Z264" s="32">
        <f t="shared" si="156"/>
        <v>20564.333333333332</v>
      </c>
      <c r="AA264" s="32">
        <f t="shared" si="156"/>
        <v>20564.333333333332</v>
      </c>
      <c r="AB264" s="32">
        <f t="shared" si="156"/>
        <v>20564.333333333332</v>
      </c>
      <c r="AC264" s="32">
        <f t="shared" si="156"/>
        <v>20564.333333333332</v>
      </c>
      <c r="AD264" s="32">
        <f t="shared" si="156"/>
        <v>20564.333333333332</v>
      </c>
      <c r="AE264" s="33">
        <f t="shared" si="140"/>
        <v>246772.00000000003</v>
      </c>
      <c r="AF264" s="76"/>
    </row>
    <row r="265" spans="1:32" x14ac:dyDescent="0.25">
      <c r="A265" s="29">
        <f t="shared" si="135"/>
        <v>240</v>
      </c>
      <c r="B265" s="29"/>
      <c r="C265" s="29">
        <f t="shared" si="155"/>
        <v>29</v>
      </c>
      <c r="D265" s="30" t="s">
        <v>290</v>
      </c>
      <c r="E265" s="38">
        <v>57</v>
      </c>
      <c r="F265" s="23" t="str">
        <f t="shared" si="144"/>
        <v>до 100 жителей</v>
      </c>
      <c r="G265" s="39">
        <f t="shared" si="145"/>
        <v>0</v>
      </c>
      <c r="H265" s="72">
        <f t="shared" si="137"/>
        <v>0.9</v>
      </c>
      <c r="I265" s="25" t="str">
        <f t="shared" si="146"/>
        <v>не соответствует</v>
      </c>
      <c r="J265" s="25" t="str">
        <f t="shared" si="139"/>
        <v>0,75</v>
      </c>
      <c r="K265" s="25">
        <v>0</v>
      </c>
      <c r="L265" s="25" t="str">
        <f t="shared" si="147"/>
        <v>не укомплектован</v>
      </c>
      <c r="M265" s="25" t="str">
        <f t="shared" si="138"/>
        <v>0,25</v>
      </c>
      <c r="N265" s="42">
        <v>1</v>
      </c>
      <c r="O265" s="75">
        <f t="shared" si="148"/>
        <v>0.16875000000000001</v>
      </c>
      <c r="P265" s="31">
        <f t="shared" si="149"/>
        <v>1184505.3</v>
      </c>
      <c r="Q265" s="31">
        <f t="shared" si="150"/>
        <v>888378.97500000009</v>
      </c>
      <c r="R265" s="31">
        <f t="shared" si="151"/>
        <v>222095</v>
      </c>
      <c r="S265" s="32">
        <f t="shared" si="153"/>
        <v>18507.916666666668</v>
      </c>
      <c r="T265" s="32">
        <f t="shared" si="156"/>
        <v>18507.916666666668</v>
      </c>
      <c r="U265" s="32">
        <f t="shared" si="156"/>
        <v>18507.916666666668</v>
      </c>
      <c r="V265" s="32">
        <f t="shared" si="156"/>
        <v>18507.916666666668</v>
      </c>
      <c r="W265" s="32">
        <f t="shared" si="156"/>
        <v>18507.916666666668</v>
      </c>
      <c r="X265" s="32">
        <f t="shared" si="156"/>
        <v>18507.916666666668</v>
      </c>
      <c r="Y265" s="32">
        <f t="shared" si="156"/>
        <v>18507.916666666668</v>
      </c>
      <c r="Z265" s="32">
        <f t="shared" si="156"/>
        <v>18507.916666666668</v>
      </c>
      <c r="AA265" s="32">
        <f t="shared" si="156"/>
        <v>18507.916666666668</v>
      </c>
      <c r="AB265" s="32">
        <f t="shared" si="156"/>
        <v>18507.916666666668</v>
      </c>
      <c r="AC265" s="32">
        <f t="shared" si="156"/>
        <v>18507.916666666668</v>
      </c>
      <c r="AD265" s="32">
        <f t="shared" si="156"/>
        <v>18507.916666666668</v>
      </c>
      <c r="AE265" s="33">
        <f t="shared" si="140"/>
        <v>222094.99999999997</v>
      </c>
      <c r="AF265" s="76"/>
    </row>
    <row r="266" spans="1:32" x14ac:dyDescent="0.25">
      <c r="A266" s="29">
        <f t="shared" si="135"/>
        <v>241</v>
      </c>
      <c r="B266" s="29"/>
      <c r="C266" s="29">
        <f t="shared" si="155"/>
        <v>30</v>
      </c>
      <c r="D266" s="30" t="s">
        <v>291</v>
      </c>
      <c r="E266" s="38">
        <v>99</v>
      </c>
      <c r="F266" s="23" t="str">
        <f t="shared" si="144"/>
        <v>до 100 жителей</v>
      </c>
      <c r="G266" s="39">
        <f t="shared" si="145"/>
        <v>0</v>
      </c>
      <c r="H266" s="72">
        <f t="shared" si="137"/>
        <v>0.9</v>
      </c>
      <c r="I266" s="25" t="str">
        <f t="shared" si="146"/>
        <v>не соответствует</v>
      </c>
      <c r="J266" s="25" t="str">
        <f t="shared" si="139"/>
        <v>0,75</v>
      </c>
      <c r="K266" s="25">
        <v>0</v>
      </c>
      <c r="L266" s="25" t="str">
        <f t="shared" si="147"/>
        <v>укомплектован</v>
      </c>
      <c r="M266" s="25" t="str">
        <f t="shared" si="138"/>
        <v>1</v>
      </c>
      <c r="N266" s="41"/>
      <c r="O266" s="75">
        <f t="shared" si="148"/>
        <v>0.67500000000000004</v>
      </c>
      <c r="P266" s="31">
        <f t="shared" si="149"/>
        <v>1184505.3</v>
      </c>
      <c r="Q266" s="31">
        <f t="shared" si="150"/>
        <v>888378.97500000009</v>
      </c>
      <c r="R266" s="31">
        <f t="shared" si="151"/>
        <v>888379</v>
      </c>
      <c r="S266" s="32">
        <f t="shared" si="153"/>
        <v>74031.583333333328</v>
      </c>
      <c r="T266" s="32">
        <f t="shared" si="156"/>
        <v>74031.583333333328</v>
      </c>
      <c r="U266" s="32">
        <f t="shared" si="156"/>
        <v>74031.583333333328</v>
      </c>
      <c r="V266" s="32">
        <f t="shared" si="156"/>
        <v>74031.583333333328</v>
      </c>
      <c r="W266" s="32">
        <f t="shared" si="156"/>
        <v>74031.583333333328</v>
      </c>
      <c r="X266" s="32">
        <f t="shared" si="156"/>
        <v>74031.583333333328</v>
      </c>
      <c r="Y266" s="32">
        <f t="shared" si="156"/>
        <v>74031.583333333328</v>
      </c>
      <c r="Z266" s="32">
        <f t="shared" si="156"/>
        <v>74031.583333333328</v>
      </c>
      <c r="AA266" s="32">
        <f t="shared" si="156"/>
        <v>74031.583333333328</v>
      </c>
      <c r="AB266" s="32">
        <f t="shared" si="156"/>
        <v>74031.583333333328</v>
      </c>
      <c r="AC266" s="32">
        <f t="shared" si="156"/>
        <v>74031.583333333328</v>
      </c>
      <c r="AD266" s="32">
        <f t="shared" si="156"/>
        <v>74031.583333333328</v>
      </c>
      <c r="AE266" s="33">
        <f t="shared" si="140"/>
        <v>888379.00000000012</v>
      </c>
      <c r="AF266" s="76"/>
    </row>
    <row r="267" spans="1:32" x14ac:dyDescent="0.25">
      <c r="A267" s="29">
        <f t="shared" si="135"/>
        <v>242</v>
      </c>
      <c r="B267" s="29"/>
      <c r="C267" s="29">
        <f t="shared" si="155"/>
        <v>31</v>
      </c>
      <c r="D267" s="30" t="s">
        <v>292</v>
      </c>
      <c r="E267" s="38">
        <v>79</v>
      </c>
      <c r="F267" s="23" t="str">
        <f t="shared" si="144"/>
        <v>до 100 жителей</v>
      </c>
      <c r="G267" s="39">
        <f t="shared" si="145"/>
        <v>0</v>
      </c>
      <c r="H267" s="72">
        <f t="shared" si="137"/>
        <v>0.9</v>
      </c>
      <c r="I267" s="25" t="str">
        <f t="shared" si="146"/>
        <v>не соответствует</v>
      </c>
      <c r="J267" s="25" t="str">
        <f t="shared" si="139"/>
        <v>0,75</v>
      </c>
      <c r="K267" s="25">
        <v>0</v>
      </c>
      <c r="L267" s="25" t="str">
        <f t="shared" si="147"/>
        <v>укомплектован</v>
      </c>
      <c r="M267" s="25" t="str">
        <f t="shared" si="138"/>
        <v>1</v>
      </c>
      <c r="N267" s="41"/>
      <c r="O267" s="75">
        <f t="shared" si="148"/>
        <v>0.67500000000000004</v>
      </c>
      <c r="P267" s="31">
        <f t="shared" si="149"/>
        <v>1184505.3</v>
      </c>
      <c r="Q267" s="31">
        <f t="shared" si="150"/>
        <v>888378.97500000009</v>
      </c>
      <c r="R267" s="31">
        <f t="shared" si="151"/>
        <v>888379</v>
      </c>
      <c r="S267" s="32">
        <f t="shared" si="153"/>
        <v>74031.583333333328</v>
      </c>
      <c r="T267" s="32">
        <f t="shared" si="156"/>
        <v>74031.583333333328</v>
      </c>
      <c r="U267" s="32">
        <f t="shared" si="156"/>
        <v>74031.583333333328</v>
      </c>
      <c r="V267" s="32">
        <f t="shared" si="156"/>
        <v>74031.583333333328</v>
      </c>
      <c r="W267" s="32">
        <f t="shared" si="156"/>
        <v>74031.583333333328</v>
      </c>
      <c r="X267" s="32">
        <f t="shared" si="156"/>
        <v>74031.583333333328</v>
      </c>
      <c r="Y267" s="32">
        <f t="shared" si="156"/>
        <v>74031.583333333328</v>
      </c>
      <c r="Z267" s="32">
        <f t="shared" si="156"/>
        <v>74031.583333333328</v>
      </c>
      <c r="AA267" s="32">
        <f t="shared" si="156"/>
        <v>74031.583333333328</v>
      </c>
      <c r="AB267" s="32">
        <f t="shared" si="156"/>
        <v>74031.583333333328</v>
      </c>
      <c r="AC267" s="32">
        <f t="shared" si="156"/>
        <v>74031.583333333328</v>
      </c>
      <c r="AD267" s="32">
        <f t="shared" si="156"/>
        <v>74031.583333333328</v>
      </c>
      <c r="AE267" s="33">
        <f t="shared" si="140"/>
        <v>888379.00000000012</v>
      </c>
      <c r="AF267" s="76"/>
    </row>
    <row r="268" spans="1:32" x14ac:dyDescent="0.25">
      <c r="A268" s="29">
        <f t="shared" si="135"/>
        <v>243</v>
      </c>
      <c r="B268" s="29"/>
      <c r="C268" s="29">
        <f t="shared" si="155"/>
        <v>32</v>
      </c>
      <c r="D268" s="30" t="s">
        <v>293</v>
      </c>
      <c r="E268" s="38">
        <v>163</v>
      </c>
      <c r="F268" s="23" t="str">
        <f t="shared" si="144"/>
        <v>от 100 до 900 жителей</v>
      </c>
      <c r="G268" s="39">
        <f t="shared" si="145"/>
        <v>1</v>
      </c>
      <c r="H268" s="72" t="str">
        <f t="shared" si="137"/>
        <v>1</v>
      </c>
      <c r="I268" s="25" t="str">
        <f t="shared" si="146"/>
        <v>не соответствует</v>
      </c>
      <c r="J268" s="25" t="str">
        <f t="shared" si="139"/>
        <v>0,75</v>
      </c>
      <c r="K268" s="25">
        <v>0</v>
      </c>
      <c r="L268" s="25" t="str">
        <f t="shared" si="147"/>
        <v>укомплектован</v>
      </c>
      <c r="M268" s="25" t="str">
        <f t="shared" si="138"/>
        <v>1</v>
      </c>
      <c r="N268" s="41"/>
      <c r="O268" s="75">
        <f t="shared" si="148"/>
        <v>0.75</v>
      </c>
      <c r="P268" s="31">
        <f t="shared" si="149"/>
        <v>1316117</v>
      </c>
      <c r="Q268" s="31">
        <f t="shared" si="150"/>
        <v>987087.75</v>
      </c>
      <c r="R268" s="31">
        <f t="shared" si="151"/>
        <v>987088</v>
      </c>
      <c r="S268" s="32">
        <f t="shared" si="153"/>
        <v>82257.333333333328</v>
      </c>
      <c r="T268" s="32">
        <f t="shared" si="156"/>
        <v>82257.333333333328</v>
      </c>
      <c r="U268" s="32">
        <f t="shared" si="156"/>
        <v>82257.333333333328</v>
      </c>
      <c r="V268" s="32">
        <f t="shared" si="156"/>
        <v>82257.333333333328</v>
      </c>
      <c r="W268" s="32">
        <f t="shared" si="156"/>
        <v>82257.333333333328</v>
      </c>
      <c r="X268" s="32">
        <f t="shared" si="156"/>
        <v>82257.333333333328</v>
      </c>
      <c r="Y268" s="32">
        <f t="shared" si="156"/>
        <v>82257.333333333328</v>
      </c>
      <c r="Z268" s="32">
        <f t="shared" si="156"/>
        <v>82257.333333333328</v>
      </c>
      <c r="AA268" s="32">
        <f t="shared" si="156"/>
        <v>82257.333333333328</v>
      </c>
      <c r="AB268" s="32">
        <f t="shared" si="156"/>
        <v>82257.333333333328</v>
      </c>
      <c r="AC268" s="32">
        <f t="shared" si="156"/>
        <v>82257.333333333328</v>
      </c>
      <c r="AD268" s="32">
        <f t="shared" si="156"/>
        <v>82257.333333333328</v>
      </c>
      <c r="AE268" s="33">
        <f t="shared" ref="AE268:AE333" si="157">SUM(S268:AD268)</f>
        <v>987088.00000000012</v>
      </c>
      <c r="AF268" s="76"/>
    </row>
    <row r="269" spans="1:32" x14ac:dyDescent="0.25">
      <c r="A269" s="29">
        <f>A268+1</f>
        <v>244</v>
      </c>
      <c r="B269" s="29"/>
      <c r="C269" s="29">
        <f t="shared" si="155"/>
        <v>33</v>
      </c>
      <c r="D269" s="30" t="s">
        <v>294</v>
      </c>
      <c r="E269" s="38">
        <v>678</v>
      </c>
      <c r="F269" s="23" t="str">
        <f t="shared" si="144"/>
        <v>от 100 до 900 жителей</v>
      </c>
      <c r="G269" s="39">
        <f t="shared" si="145"/>
        <v>1</v>
      </c>
      <c r="H269" s="72" t="str">
        <f t="shared" si="137"/>
        <v>1</v>
      </c>
      <c r="I269" s="25" t="str">
        <f t="shared" si="146"/>
        <v>не соответствует</v>
      </c>
      <c r="J269" s="25" t="str">
        <f t="shared" si="139"/>
        <v>0,75</v>
      </c>
      <c r="K269" s="25">
        <v>0</v>
      </c>
      <c r="L269" s="25" t="str">
        <f t="shared" si="147"/>
        <v>укомплектован</v>
      </c>
      <c r="M269" s="25" t="str">
        <f t="shared" si="138"/>
        <v>1</v>
      </c>
      <c r="N269" s="41"/>
      <c r="O269" s="75">
        <f t="shared" si="148"/>
        <v>0.75</v>
      </c>
      <c r="P269" s="31">
        <f t="shared" si="149"/>
        <v>1316117</v>
      </c>
      <c r="Q269" s="31">
        <f t="shared" si="150"/>
        <v>987087.75</v>
      </c>
      <c r="R269" s="31">
        <f t="shared" si="151"/>
        <v>987088</v>
      </c>
      <c r="S269" s="32">
        <f t="shared" si="153"/>
        <v>82257.333333333328</v>
      </c>
      <c r="T269" s="32">
        <f t="shared" si="156"/>
        <v>82257.333333333328</v>
      </c>
      <c r="U269" s="32">
        <f t="shared" si="156"/>
        <v>82257.333333333328</v>
      </c>
      <c r="V269" s="32">
        <f t="shared" si="156"/>
        <v>82257.333333333328</v>
      </c>
      <c r="W269" s="32">
        <f t="shared" si="156"/>
        <v>82257.333333333328</v>
      </c>
      <c r="X269" s="32">
        <f t="shared" si="156"/>
        <v>82257.333333333328</v>
      </c>
      <c r="Y269" s="32">
        <f t="shared" si="156"/>
        <v>82257.333333333328</v>
      </c>
      <c r="Z269" s="32">
        <f t="shared" si="156"/>
        <v>82257.333333333328</v>
      </c>
      <c r="AA269" s="32">
        <f t="shared" si="156"/>
        <v>82257.333333333328</v>
      </c>
      <c r="AB269" s="32">
        <f t="shared" si="156"/>
        <v>82257.333333333328</v>
      </c>
      <c r="AC269" s="32">
        <f t="shared" si="156"/>
        <v>82257.333333333328</v>
      </c>
      <c r="AD269" s="32">
        <f t="shared" si="156"/>
        <v>82257.333333333328</v>
      </c>
      <c r="AE269" s="33">
        <f t="shared" si="157"/>
        <v>987088.00000000012</v>
      </c>
      <c r="AF269" s="76"/>
    </row>
    <row r="270" spans="1:32" x14ac:dyDescent="0.25">
      <c r="A270" s="29">
        <f>A269+1</f>
        <v>245</v>
      </c>
      <c r="B270" s="29"/>
      <c r="C270" s="29">
        <f t="shared" si="155"/>
        <v>34</v>
      </c>
      <c r="D270" s="30" t="s">
        <v>295</v>
      </c>
      <c r="E270" s="38">
        <v>545</v>
      </c>
      <c r="F270" s="23" t="str">
        <f t="shared" si="144"/>
        <v>от 100 до 900 жителей</v>
      </c>
      <c r="G270" s="39">
        <f t="shared" si="145"/>
        <v>1</v>
      </c>
      <c r="H270" s="72" t="str">
        <f t="shared" ref="H270:H333" si="158">IF(AND(E270&gt;0,E270&lt;=99),0.9,IF(E270&gt;=2000,1.1,"1"))</f>
        <v>1</v>
      </c>
      <c r="I270" s="25" t="str">
        <f t="shared" si="146"/>
        <v>не соответствует</v>
      </c>
      <c r="J270" s="25" t="str">
        <f t="shared" si="139"/>
        <v>0,75</v>
      </c>
      <c r="K270" s="25">
        <v>0</v>
      </c>
      <c r="L270" s="25" t="str">
        <f t="shared" si="147"/>
        <v>укомплектован</v>
      </c>
      <c r="M270" s="25" t="str">
        <f t="shared" ref="M270:M333" si="159">IF(N270=0,"1",IF(N270=1,"0,25",))</f>
        <v>1</v>
      </c>
      <c r="N270" s="41"/>
      <c r="O270" s="75">
        <f t="shared" si="148"/>
        <v>0.75</v>
      </c>
      <c r="P270" s="31">
        <f t="shared" si="149"/>
        <v>1316117</v>
      </c>
      <c r="Q270" s="31">
        <f t="shared" si="150"/>
        <v>987087.75</v>
      </c>
      <c r="R270" s="31">
        <f t="shared" si="151"/>
        <v>987088</v>
      </c>
      <c r="S270" s="32">
        <f t="shared" si="153"/>
        <v>82257.333333333328</v>
      </c>
      <c r="T270" s="32">
        <f t="shared" ref="T270:AD271" si="160">S270</f>
        <v>82257.333333333328</v>
      </c>
      <c r="U270" s="32">
        <f t="shared" si="160"/>
        <v>82257.333333333328</v>
      </c>
      <c r="V270" s="32">
        <f t="shared" si="160"/>
        <v>82257.333333333328</v>
      </c>
      <c r="W270" s="32">
        <f t="shared" si="160"/>
        <v>82257.333333333328</v>
      </c>
      <c r="X270" s="32">
        <f t="shared" si="160"/>
        <v>82257.333333333328</v>
      </c>
      <c r="Y270" s="32">
        <f t="shared" si="160"/>
        <v>82257.333333333328</v>
      </c>
      <c r="Z270" s="32">
        <f t="shared" si="160"/>
        <v>82257.333333333328</v>
      </c>
      <c r="AA270" s="32">
        <f t="shared" si="160"/>
        <v>82257.333333333328</v>
      </c>
      <c r="AB270" s="32">
        <f t="shared" si="160"/>
        <v>82257.333333333328</v>
      </c>
      <c r="AC270" s="32">
        <f t="shared" si="160"/>
        <v>82257.333333333328</v>
      </c>
      <c r="AD270" s="32">
        <f t="shared" si="160"/>
        <v>82257.333333333328</v>
      </c>
      <c r="AE270" s="33">
        <f t="shared" si="157"/>
        <v>987088.00000000012</v>
      </c>
      <c r="AF270" s="76"/>
    </row>
    <row r="271" spans="1:32" ht="30" x14ac:dyDescent="0.25">
      <c r="A271" s="29">
        <f>A270+1</f>
        <v>246</v>
      </c>
      <c r="B271" s="29"/>
      <c r="C271" s="29">
        <f t="shared" si="155"/>
        <v>35</v>
      </c>
      <c r="D271" s="30" t="s">
        <v>296</v>
      </c>
      <c r="E271" s="38">
        <v>870</v>
      </c>
      <c r="F271" s="23" t="str">
        <f t="shared" si="144"/>
        <v>от 100 до 900 жителей</v>
      </c>
      <c r="G271" s="39">
        <f t="shared" si="145"/>
        <v>1</v>
      </c>
      <c r="H271" s="72" t="str">
        <f t="shared" si="158"/>
        <v>1</v>
      </c>
      <c r="I271" s="25" t="str">
        <f t="shared" si="146"/>
        <v>не соответствует</v>
      </c>
      <c r="J271" s="25" t="str">
        <f t="shared" ref="J271:J334" si="161">IF(K271=0,"0,75",IF(K271=1,"1",))</f>
        <v>0,75</v>
      </c>
      <c r="K271" s="25">
        <v>0</v>
      </c>
      <c r="L271" s="25" t="str">
        <f t="shared" si="147"/>
        <v>укомплектован</v>
      </c>
      <c r="M271" s="25" t="str">
        <f t="shared" si="159"/>
        <v>1</v>
      </c>
      <c r="N271" s="41"/>
      <c r="O271" s="75">
        <f t="shared" si="148"/>
        <v>0.75</v>
      </c>
      <c r="P271" s="31">
        <f t="shared" si="149"/>
        <v>1316117</v>
      </c>
      <c r="Q271" s="31">
        <f t="shared" si="150"/>
        <v>987087.75</v>
      </c>
      <c r="R271" s="31">
        <f t="shared" si="151"/>
        <v>987088</v>
      </c>
      <c r="S271" s="32">
        <f t="shared" si="153"/>
        <v>82257.333333333328</v>
      </c>
      <c r="T271" s="32">
        <f t="shared" si="160"/>
        <v>82257.333333333328</v>
      </c>
      <c r="U271" s="32">
        <f t="shared" si="160"/>
        <v>82257.333333333328</v>
      </c>
      <c r="V271" s="32">
        <f t="shared" si="160"/>
        <v>82257.333333333328</v>
      </c>
      <c r="W271" s="32">
        <f t="shared" si="160"/>
        <v>82257.333333333328</v>
      </c>
      <c r="X271" s="32">
        <f t="shared" si="160"/>
        <v>82257.333333333328</v>
      </c>
      <c r="Y271" s="32">
        <f t="shared" si="160"/>
        <v>82257.333333333328</v>
      </c>
      <c r="Z271" s="32">
        <f t="shared" si="160"/>
        <v>82257.333333333328</v>
      </c>
      <c r="AA271" s="32">
        <f t="shared" si="160"/>
        <v>82257.333333333328</v>
      </c>
      <c r="AB271" s="32">
        <f t="shared" si="160"/>
        <v>82257.333333333328</v>
      </c>
      <c r="AC271" s="32">
        <f t="shared" si="160"/>
        <v>82257.333333333328</v>
      </c>
      <c r="AD271" s="32">
        <f t="shared" si="160"/>
        <v>82257.333333333328</v>
      </c>
      <c r="AE271" s="33">
        <f t="shared" si="157"/>
        <v>987088.00000000012</v>
      </c>
      <c r="AF271" s="76"/>
    </row>
    <row r="272" spans="1:32" x14ac:dyDescent="0.25">
      <c r="A272" s="19"/>
      <c r="B272" s="19">
        <v>14</v>
      </c>
      <c r="C272" s="19"/>
      <c r="D272" s="21" t="s">
        <v>297</v>
      </c>
      <c r="E272" s="38"/>
      <c r="F272" s="23"/>
      <c r="G272" s="39"/>
      <c r="H272" s="72"/>
      <c r="I272" s="25"/>
      <c r="J272" s="25"/>
      <c r="K272" s="25"/>
      <c r="L272" s="25"/>
      <c r="M272" s="25"/>
      <c r="N272" s="41"/>
      <c r="O272" s="75"/>
      <c r="P272" s="26">
        <f t="shared" ref="P272:AE272" si="162">SUM(P273:P304)</f>
        <v>44290634.299999997</v>
      </c>
      <c r="Q272" s="26">
        <f t="shared" si="162"/>
        <v>34726301.225000001</v>
      </c>
      <c r="R272" s="26">
        <f t="shared" si="162"/>
        <v>31839075</v>
      </c>
      <c r="S272" s="27">
        <f t="shared" si="162"/>
        <v>2653256.2500000009</v>
      </c>
      <c r="T272" s="27">
        <f t="shared" si="162"/>
        <v>2653256.2500000009</v>
      </c>
      <c r="U272" s="27">
        <f t="shared" si="162"/>
        <v>2653256.2500000009</v>
      </c>
      <c r="V272" s="27">
        <f t="shared" si="162"/>
        <v>2653256.2500000009</v>
      </c>
      <c r="W272" s="27">
        <f t="shared" si="162"/>
        <v>2653256.2500000009</v>
      </c>
      <c r="X272" s="27">
        <f t="shared" si="162"/>
        <v>2653256.2500000009</v>
      </c>
      <c r="Y272" s="27">
        <f t="shared" si="162"/>
        <v>2653256.2500000009</v>
      </c>
      <c r="Z272" s="27">
        <f t="shared" si="162"/>
        <v>2653256.2500000009</v>
      </c>
      <c r="AA272" s="27">
        <f t="shared" si="162"/>
        <v>2653256.2500000009</v>
      </c>
      <c r="AB272" s="27">
        <f t="shared" si="162"/>
        <v>2653256.2500000009</v>
      </c>
      <c r="AC272" s="27">
        <f t="shared" si="162"/>
        <v>2653256.2500000009</v>
      </c>
      <c r="AD272" s="27">
        <f t="shared" si="162"/>
        <v>2653256.2500000009</v>
      </c>
      <c r="AE272" s="28">
        <f t="shared" si="162"/>
        <v>31839075.000000004</v>
      </c>
      <c r="AF272" s="77"/>
    </row>
    <row r="273" spans="1:32" ht="30" x14ac:dyDescent="0.25">
      <c r="A273" s="29">
        <f>A271+1</f>
        <v>247</v>
      </c>
      <c r="B273" s="29"/>
      <c r="C273" s="29">
        <v>1</v>
      </c>
      <c r="D273" s="30" t="s">
        <v>298</v>
      </c>
      <c r="E273" s="38">
        <v>629</v>
      </c>
      <c r="F273" s="23" t="str">
        <f t="shared" ref="F273:F304" si="163">IF(G273=0,"до 100 жителей",IF(G273=1,"от 100 до 900 жителей",IF(G273=2,"от 900 до 1500 жителей",IF(G273=3,"от 1500 до 2000 жителей",IF(G273=4,"более 2000 жителей")))))</f>
        <v>от 100 до 900 жителей</v>
      </c>
      <c r="G273" s="39">
        <f t="shared" ref="G273:G304" si="164">IF(E273&lt;100,0,(IF(E273&lt;900,1,(IF(E273&lt;1500,2,IF(E273&lt;2000,3,4))))))</f>
        <v>1</v>
      </c>
      <c r="H273" s="72" t="str">
        <f t="shared" si="158"/>
        <v>1</v>
      </c>
      <c r="I273" s="25" t="str">
        <f t="shared" ref="I273:I304" si="165">IF(K273=0,"не соответствует",IF(K273=1,"соответствует",))</f>
        <v>не соответствует</v>
      </c>
      <c r="J273" s="25" t="str">
        <f t="shared" si="161"/>
        <v>0,75</v>
      </c>
      <c r="K273" s="25">
        <v>0</v>
      </c>
      <c r="L273" s="25" t="str">
        <f t="shared" ref="L273:L304" si="166">IF(N273=0,"укомплектован",IF(N273=1,"не укомплектован",))</f>
        <v>укомплектован</v>
      </c>
      <c r="M273" s="25" t="str">
        <f t="shared" si="159"/>
        <v>1</v>
      </c>
      <c r="N273" s="41"/>
      <c r="O273" s="75">
        <f t="shared" ref="O273:O304" si="167">H273*J273*M273</f>
        <v>0.75</v>
      </c>
      <c r="P273" s="31">
        <f t="shared" ref="P273:P304" si="168">IF(G273=0,$E$3*H273,IF(G273=4,$E$5*H273,IF(G273=1,$E$3,IF(G273=2,$E$4,IF(G273=3,$E$5)))))</f>
        <v>1316117</v>
      </c>
      <c r="Q273" s="31">
        <f t="shared" ref="Q273:Q304" si="169">IF(K273=0,P273*$I$7,P273)</f>
        <v>987087.75</v>
      </c>
      <c r="R273" s="31">
        <f t="shared" ref="R273:R304" si="170">ROUND(IF(N273=1,Q273*$R$7,Q273),0)</f>
        <v>987088</v>
      </c>
      <c r="S273" s="32">
        <f>R273/12</f>
        <v>82257.333333333328</v>
      </c>
      <c r="T273" s="32">
        <f>S273</f>
        <v>82257.333333333328</v>
      </c>
      <c r="U273" s="32">
        <f t="shared" ref="U273:AD273" si="171">T273</f>
        <v>82257.333333333328</v>
      </c>
      <c r="V273" s="32">
        <f t="shared" si="171"/>
        <v>82257.333333333328</v>
      </c>
      <c r="W273" s="32">
        <f t="shared" si="171"/>
        <v>82257.333333333328</v>
      </c>
      <c r="X273" s="32">
        <f t="shared" si="171"/>
        <v>82257.333333333328</v>
      </c>
      <c r="Y273" s="32">
        <f t="shared" si="171"/>
        <v>82257.333333333328</v>
      </c>
      <c r="Z273" s="32">
        <f t="shared" si="171"/>
        <v>82257.333333333328</v>
      </c>
      <c r="AA273" s="32">
        <f t="shared" si="171"/>
        <v>82257.333333333328</v>
      </c>
      <c r="AB273" s="32">
        <f t="shared" si="171"/>
        <v>82257.333333333328</v>
      </c>
      <c r="AC273" s="32">
        <f t="shared" si="171"/>
        <v>82257.333333333328</v>
      </c>
      <c r="AD273" s="32">
        <f t="shared" si="171"/>
        <v>82257.333333333328</v>
      </c>
      <c r="AE273" s="33">
        <f t="shared" si="157"/>
        <v>987088.00000000012</v>
      </c>
      <c r="AF273" s="76"/>
    </row>
    <row r="274" spans="1:32" x14ac:dyDescent="0.25">
      <c r="A274" s="29">
        <f>A273+1</f>
        <v>248</v>
      </c>
      <c r="B274" s="29"/>
      <c r="C274" s="29">
        <f>C273+1</f>
        <v>2</v>
      </c>
      <c r="D274" s="30" t="s">
        <v>299</v>
      </c>
      <c r="E274" s="38">
        <v>365</v>
      </c>
      <c r="F274" s="23" t="str">
        <f t="shared" si="163"/>
        <v>от 100 до 900 жителей</v>
      </c>
      <c r="G274" s="39">
        <f t="shared" si="164"/>
        <v>1</v>
      </c>
      <c r="H274" s="72" t="str">
        <f t="shared" si="158"/>
        <v>1</v>
      </c>
      <c r="I274" s="25" t="str">
        <f t="shared" si="165"/>
        <v>не соответствует</v>
      </c>
      <c r="J274" s="25" t="str">
        <f t="shared" si="161"/>
        <v>0,75</v>
      </c>
      <c r="K274" s="25">
        <v>0</v>
      </c>
      <c r="L274" s="25" t="str">
        <f t="shared" si="166"/>
        <v>укомплектован</v>
      </c>
      <c r="M274" s="25" t="str">
        <f t="shared" si="159"/>
        <v>1</v>
      </c>
      <c r="N274" s="41"/>
      <c r="O274" s="75">
        <f t="shared" si="167"/>
        <v>0.75</v>
      </c>
      <c r="P274" s="31">
        <f t="shared" si="168"/>
        <v>1316117</v>
      </c>
      <c r="Q274" s="31">
        <f t="shared" si="169"/>
        <v>987087.75</v>
      </c>
      <c r="R274" s="31">
        <f t="shared" si="170"/>
        <v>987088</v>
      </c>
      <c r="S274" s="32">
        <f t="shared" ref="S274:S304" si="172">R274/12</f>
        <v>82257.333333333328</v>
      </c>
      <c r="T274" s="32">
        <f t="shared" ref="T274:AD289" si="173">S274</f>
        <v>82257.333333333328</v>
      </c>
      <c r="U274" s="32">
        <f t="shared" si="173"/>
        <v>82257.333333333328</v>
      </c>
      <c r="V274" s="32">
        <f t="shared" si="173"/>
        <v>82257.333333333328</v>
      </c>
      <c r="W274" s="32">
        <f t="shared" si="173"/>
        <v>82257.333333333328</v>
      </c>
      <c r="X274" s="32">
        <f t="shared" si="173"/>
        <v>82257.333333333328</v>
      </c>
      <c r="Y274" s="32">
        <f t="shared" si="173"/>
        <v>82257.333333333328</v>
      </c>
      <c r="Z274" s="32">
        <f t="shared" si="173"/>
        <v>82257.333333333328</v>
      </c>
      <c r="AA274" s="32">
        <f t="shared" si="173"/>
        <v>82257.333333333328</v>
      </c>
      <c r="AB274" s="32">
        <f t="shared" si="173"/>
        <v>82257.333333333328</v>
      </c>
      <c r="AC274" s="32">
        <f t="shared" si="173"/>
        <v>82257.333333333328</v>
      </c>
      <c r="AD274" s="32">
        <f t="shared" si="173"/>
        <v>82257.333333333328</v>
      </c>
      <c r="AE274" s="33">
        <f t="shared" si="157"/>
        <v>987088.00000000012</v>
      </c>
      <c r="AF274" s="76"/>
    </row>
    <row r="275" spans="1:32" ht="30" x14ac:dyDescent="0.25">
      <c r="A275" s="29">
        <f>A274+1</f>
        <v>249</v>
      </c>
      <c r="B275" s="29"/>
      <c r="C275" s="29">
        <f t="shared" ref="C275:C304" si="174">C274+1</f>
        <v>3</v>
      </c>
      <c r="D275" s="30" t="s">
        <v>300</v>
      </c>
      <c r="E275" s="38">
        <v>1078</v>
      </c>
      <c r="F275" s="23" t="str">
        <f t="shared" si="163"/>
        <v>от 900 до 1500 жителей</v>
      </c>
      <c r="G275" s="39">
        <f t="shared" si="164"/>
        <v>2</v>
      </c>
      <c r="H275" s="72" t="str">
        <f t="shared" si="158"/>
        <v>1</v>
      </c>
      <c r="I275" s="25" t="str">
        <f t="shared" si="165"/>
        <v>соответствует</v>
      </c>
      <c r="J275" s="25" t="str">
        <f t="shared" si="161"/>
        <v>1</v>
      </c>
      <c r="K275" s="25">
        <v>1</v>
      </c>
      <c r="L275" s="25" t="str">
        <f t="shared" si="166"/>
        <v>укомплектован</v>
      </c>
      <c r="M275" s="25" t="str">
        <f t="shared" si="159"/>
        <v>1</v>
      </c>
      <c r="N275" s="41"/>
      <c r="O275" s="75">
        <f t="shared" si="167"/>
        <v>1</v>
      </c>
      <c r="P275" s="31">
        <f t="shared" si="168"/>
        <v>2084951</v>
      </c>
      <c r="Q275" s="31">
        <f t="shared" si="169"/>
        <v>2084951</v>
      </c>
      <c r="R275" s="31">
        <f t="shared" si="170"/>
        <v>2084951</v>
      </c>
      <c r="S275" s="32">
        <f t="shared" si="172"/>
        <v>173745.91666666666</v>
      </c>
      <c r="T275" s="32">
        <f t="shared" si="173"/>
        <v>173745.91666666666</v>
      </c>
      <c r="U275" s="32">
        <f t="shared" si="173"/>
        <v>173745.91666666666</v>
      </c>
      <c r="V275" s="32">
        <f t="shared" si="173"/>
        <v>173745.91666666666</v>
      </c>
      <c r="W275" s="32">
        <f t="shared" si="173"/>
        <v>173745.91666666666</v>
      </c>
      <c r="X275" s="32">
        <f t="shared" si="173"/>
        <v>173745.91666666666</v>
      </c>
      <c r="Y275" s="32">
        <f t="shared" si="173"/>
        <v>173745.91666666666</v>
      </c>
      <c r="Z275" s="32">
        <f t="shared" si="173"/>
        <v>173745.91666666666</v>
      </c>
      <c r="AA275" s="32">
        <f t="shared" si="173"/>
        <v>173745.91666666666</v>
      </c>
      <c r="AB275" s="32">
        <f t="shared" si="173"/>
        <v>173745.91666666666</v>
      </c>
      <c r="AC275" s="32">
        <f t="shared" si="173"/>
        <v>173745.91666666666</v>
      </c>
      <c r="AD275" s="32">
        <f t="shared" si="173"/>
        <v>173745.91666666666</v>
      </c>
      <c r="AE275" s="33">
        <f t="shared" si="157"/>
        <v>2084951.0000000002</v>
      </c>
      <c r="AF275" s="76"/>
    </row>
    <row r="276" spans="1:32" ht="30" x14ac:dyDescent="0.25">
      <c r="A276" s="29">
        <f t="shared" ref="A276:A304" si="175">A275+1</f>
        <v>250</v>
      </c>
      <c r="B276" s="29"/>
      <c r="C276" s="29">
        <f t="shared" si="174"/>
        <v>4</v>
      </c>
      <c r="D276" s="30" t="s">
        <v>301</v>
      </c>
      <c r="E276" s="38">
        <v>383</v>
      </c>
      <c r="F276" s="23" t="str">
        <f t="shared" si="163"/>
        <v>от 100 до 900 жителей</v>
      </c>
      <c r="G276" s="39">
        <f t="shared" si="164"/>
        <v>1</v>
      </c>
      <c r="H276" s="72" t="str">
        <f t="shared" si="158"/>
        <v>1</v>
      </c>
      <c r="I276" s="25" t="str">
        <f t="shared" si="165"/>
        <v>не соответствует</v>
      </c>
      <c r="J276" s="25" t="str">
        <f t="shared" si="161"/>
        <v>0,75</v>
      </c>
      <c r="K276" s="25">
        <v>0</v>
      </c>
      <c r="L276" s="25" t="str">
        <f t="shared" si="166"/>
        <v>укомплектован</v>
      </c>
      <c r="M276" s="25" t="str">
        <f t="shared" si="159"/>
        <v>1</v>
      </c>
      <c r="N276" s="41"/>
      <c r="O276" s="75">
        <f t="shared" si="167"/>
        <v>0.75</v>
      </c>
      <c r="P276" s="31">
        <f t="shared" si="168"/>
        <v>1316117</v>
      </c>
      <c r="Q276" s="31">
        <f t="shared" si="169"/>
        <v>987087.75</v>
      </c>
      <c r="R276" s="31">
        <f t="shared" si="170"/>
        <v>987088</v>
      </c>
      <c r="S276" s="32">
        <f t="shared" si="172"/>
        <v>82257.333333333328</v>
      </c>
      <c r="T276" s="32">
        <f t="shared" si="173"/>
        <v>82257.333333333328</v>
      </c>
      <c r="U276" s="32">
        <f t="shared" si="173"/>
        <v>82257.333333333328</v>
      </c>
      <c r="V276" s="32">
        <f t="shared" si="173"/>
        <v>82257.333333333328</v>
      </c>
      <c r="W276" s="32">
        <f t="shared" si="173"/>
        <v>82257.333333333328</v>
      </c>
      <c r="X276" s="32">
        <f t="shared" si="173"/>
        <v>82257.333333333328</v>
      </c>
      <c r="Y276" s="32">
        <f t="shared" si="173"/>
        <v>82257.333333333328</v>
      </c>
      <c r="Z276" s="32">
        <f t="shared" si="173"/>
        <v>82257.333333333328</v>
      </c>
      <c r="AA276" s="32">
        <f t="shared" si="173"/>
        <v>82257.333333333328</v>
      </c>
      <c r="AB276" s="32">
        <f t="shared" si="173"/>
        <v>82257.333333333328</v>
      </c>
      <c r="AC276" s="32">
        <f t="shared" si="173"/>
        <v>82257.333333333328</v>
      </c>
      <c r="AD276" s="32">
        <f t="shared" si="173"/>
        <v>82257.333333333328</v>
      </c>
      <c r="AE276" s="33">
        <f t="shared" si="157"/>
        <v>987088.00000000012</v>
      </c>
      <c r="AF276" s="76"/>
    </row>
    <row r="277" spans="1:32" ht="30" x14ac:dyDescent="0.25">
      <c r="A277" s="29">
        <f t="shared" si="175"/>
        <v>251</v>
      </c>
      <c r="B277" s="29"/>
      <c r="C277" s="29">
        <f t="shared" si="174"/>
        <v>5</v>
      </c>
      <c r="D277" s="30" t="s">
        <v>302</v>
      </c>
      <c r="E277" s="38">
        <v>102</v>
      </c>
      <c r="F277" s="23" t="str">
        <f t="shared" si="163"/>
        <v>от 100 до 900 жителей</v>
      </c>
      <c r="G277" s="39">
        <f t="shared" si="164"/>
        <v>1</v>
      </c>
      <c r="H277" s="72" t="str">
        <f t="shared" si="158"/>
        <v>1</v>
      </c>
      <c r="I277" s="25" t="str">
        <f t="shared" si="165"/>
        <v>не соответствует</v>
      </c>
      <c r="J277" s="25" t="str">
        <f t="shared" si="161"/>
        <v>0,75</v>
      </c>
      <c r="K277" s="25">
        <v>0</v>
      </c>
      <c r="L277" s="25" t="str">
        <f t="shared" si="166"/>
        <v>укомплектован</v>
      </c>
      <c r="M277" s="25" t="str">
        <f t="shared" si="159"/>
        <v>1</v>
      </c>
      <c r="N277" s="41"/>
      <c r="O277" s="75">
        <f t="shared" si="167"/>
        <v>0.75</v>
      </c>
      <c r="P277" s="31">
        <f t="shared" si="168"/>
        <v>1316117</v>
      </c>
      <c r="Q277" s="31">
        <f t="shared" si="169"/>
        <v>987087.75</v>
      </c>
      <c r="R277" s="31">
        <f t="shared" si="170"/>
        <v>987088</v>
      </c>
      <c r="S277" s="32">
        <f t="shared" si="172"/>
        <v>82257.333333333328</v>
      </c>
      <c r="T277" s="32">
        <f t="shared" si="173"/>
        <v>82257.333333333328</v>
      </c>
      <c r="U277" s="32">
        <f t="shared" si="173"/>
        <v>82257.333333333328</v>
      </c>
      <c r="V277" s="32">
        <f t="shared" si="173"/>
        <v>82257.333333333328</v>
      </c>
      <c r="W277" s="32">
        <f t="shared" si="173"/>
        <v>82257.333333333328</v>
      </c>
      <c r="X277" s="32">
        <f t="shared" si="173"/>
        <v>82257.333333333328</v>
      </c>
      <c r="Y277" s="32">
        <f t="shared" si="173"/>
        <v>82257.333333333328</v>
      </c>
      <c r="Z277" s="32">
        <f t="shared" si="173"/>
        <v>82257.333333333328</v>
      </c>
      <c r="AA277" s="32">
        <f t="shared" si="173"/>
        <v>82257.333333333328</v>
      </c>
      <c r="AB277" s="32">
        <f t="shared" si="173"/>
        <v>82257.333333333328</v>
      </c>
      <c r="AC277" s="32">
        <f t="shared" si="173"/>
        <v>82257.333333333328</v>
      </c>
      <c r="AD277" s="32">
        <f t="shared" si="173"/>
        <v>82257.333333333328</v>
      </c>
      <c r="AE277" s="33">
        <f t="shared" si="157"/>
        <v>987088.00000000012</v>
      </c>
      <c r="AF277" s="76"/>
    </row>
    <row r="278" spans="1:32" ht="30" x14ac:dyDescent="0.25">
      <c r="A278" s="29">
        <f t="shared" si="175"/>
        <v>252</v>
      </c>
      <c r="B278" s="29"/>
      <c r="C278" s="29">
        <f t="shared" si="174"/>
        <v>6</v>
      </c>
      <c r="D278" s="30" t="s">
        <v>303</v>
      </c>
      <c r="E278" s="38">
        <v>396</v>
      </c>
      <c r="F278" s="23" t="str">
        <f t="shared" si="163"/>
        <v>от 100 до 900 жителей</v>
      </c>
      <c r="G278" s="39">
        <f t="shared" si="164"/>
        <v>1</v>
      </c>
      <c r="H278" s="72" t="str">
        <f t="shared" si="158"/>
        <v>1</v>
      </c>
      <c r="I278" s="25" t="str">
        <f t="shared" si="165"/>
        <v>не соответствует</v>
      </c>
      <c r="J278" s="25" t="str">
        <f t="shared" si="161"/>
        <v>0,75</v>
      </c>
      <c r="K278" s="25">
        <v>0</v>
      </c>
      <c r="L278" s="25" t="str">
        <f t="shared" si="166"/>
        <v>укомплектован</v>
      </c>
      <c r="M278" s="25" t="str">
        <f t="shared" si="159"/>
        <v>1</v>
      </c>
      <c r="N278" s="42">
        <v>0</v>
      </c>
      <c r="O278" s="75">
        <f t="shared" si="167"/>
        <v>0.75</v>
      </c>
      <c r="P278" s="31">
        <f t="shared" si="168"/>
        <v>1316117</v>
      </c>
      <c r="Q278" s="31">
        <f t="shared" si="169"/>
        <v>987087.75</v>
      </c>
      <c r="R278" s="31">
        <f t="shared" si="170"/>
        <v>987088</v>
      </c>
      <c r="S278" s="32">
        <f t="shared" si="172"/>
        <v>82257.333333333328</v>
      </c>
      <c r="T278" s="32">
        <f t="shared" si="173"/>
        <v>82257.333333333328</v>
      </c>
      <c r="U278" s="32">
        <f t="shared" si="173"/>
        <v>82257.333333333328</v>
      </c>
      <c r="V278" s="32">
        <f t="shared" si="173"/>
        <v>82257.333333333328</v>
      </c>
      <c r="W278" s="32">
        <f t="shared" si="173"/>
        <v>82257.333333333328</v>
      </c>
      <c r="X278" s="32">
        <f t="shared" si="173"/>
        <v>82257.333333333328</v>
      </c>
      <c r="Y278" s="32">
        <f t="shared" si="173"/>
        <v>82257.333333333328</v>
      </c>
      <c r="Z278" s="32">
        <f t="shared" si="173"/>
        <v>82257.333333333328</v>
      </c>
      <c r="AA278" s="32">
        <f t="shared" si="173"/>
        <v>82257.333333333328</v>
      </c>
      <c r="AB278" s="32">
        <f t="shared" si="173"/>
        <v>82257.333333333328</v>
      </c>
      <c r="AC278" s="32">
        <f t="shared" si="173"/>
        <v>82257.333333333328</v>
      </c>
      <c r="AD278" s="32">
        <f t="shared" si="173"/>
        <v>82257.333333333328</v>
      </c>
      <c r="AE278" s="33">
        <f t="shared" si="157"/>
        <v>987088.00000000012</v>
      </c>
      <c r="AF278" s="76"/>
    </row>
    <row r="279" spans="1:32" ht="30" x14ac:dyDescent="0.25">
      <c r="A279" s="29">
        <f t="shared" si="175"/>
        <v>253</v>
      </c>
      <c r="B279" s="29"/>
      <c r="C279" s="29">
        <f t="shared" si="174"/>
        <v>7</v>
      </c>
      <c r="D279" s="30" t="s">
        <v>304</v>
      </c>
      <c r="E279" s="38">
        <v>876</v>
      </c>
      <c r="F279" s="23" t="str">
        <f t="shared" si="163"/>
        <v>от 100 до 900 жителей</v>
      </c>
      <c r="G279" s="39">
        <f t="shared" si="164"/>
        <v>1</v>
      </c>
      <c r="H279" s="72" t="str">
        <f t="shared" si="158"/>
        <v>1</v>
      </c>
      <c r="I279" s="25" t="str">
        <f t="shared" si="165"/>
        <v>не соответствует</v>
      </c>
      <c r="J279" s="25" t="str">
        <f t="shared" si="161"/>
        <v>0,75</v>
      </c>
      <c r="K279" s="25">
        <v>0</v>
      </c>
      <c r="L279" s="25" t="str">
        <f t="shared" si="166"/>
        <v>укомплектован</v>
      </c>
      <c r="M279" s="25" t="str">
        <f t="shared" si="159"/>
        <v>1</v>
      </c>
      <c r="N279" s="41"/>
      <c r="O279" s="75">
        <f t="shared" si="167"/>
        <v>0.75</v>
      </c>
      <c r="P279" s="31">
        <f t="shared" si="168"/>
        <v>1316117</v>
      </c>
      <c r="Q279" s="31">
        <f t="shared" si="169"/>
        <v>987087.75</v>
      </c>
      <c r="R279" s="31">
        <f t="shared" si="170"/>
        <v>987088</v>
      </c>
      <c r="S279" s="32">
        <f t="shared" si="172"/>
        <v>82257.333333333328</v>
      </c>
      <c r="T279" s="32">
        <f t="shared" si="173"/>
        <v>82257.333333333328</v>
      </c>
      <c r="U279" s="32">
        <f t="shared" si="173"/>
        <v>82257.333333333328</v>
      </c>
      <c r="V279" s="32">
        <f t="shared" si="173"/>
        <v>82257.333333333328</v>
      </c>
      <c r="W279" s="32">
        <f t="shared" si="173"/>
        <v>82257.333333333328</v>
      </c>
      <c r="X279" s="32">
        <f t="shared" si="173"/>
        <v>82257.333333333328</v>
      </c>
      <c r="Y279" s="32">
        <f t="shared" si="173"/>
        <v>82257.333333333328</v>
      </c>
      <c r="Z279" s="32">
        <f t="shared" si="173"/>
        <v>82257.333333333328</v>
      </c>
      <c r="AA279" s="32">
        <f t="shared" si="173"/>
        <v>82257.333333333328</v>
      </c>
      <c r="AB279" s="32">
        <f t="shared" si="173"/>
        <v>82257.333333333328</v>
      </c>
      <c r="AC279" s="32">
        <f t="shared" si="173"/>
        <v>82257.333333333328</v>
      </c>
      <c r="AD279" s="32">
        <f t="shared" si="173"/>
        <v>82257.333333333328</v>
      </c>
      <c r="AE279" s="33">
        <f t="shared" si="157"/>
        <v>987088.00000000012</v>
      </c>
      <c r="AF279" s="76"/>
    </row>
    <row r="280" spans="1:32" ht="30" x14ac:dyDescent="0.25">
      <c r="A280" s="29">
        <f t="shared" si="175"/>
        <v>254</v>
      </c>
      <c r="B280" s="29"/>
      <c r="C280" s="29">
        <f t="shared" si="174"/>
        <v>8</v>
      </c>
      <c r="D280" s="30" t="s">
        <v>305</v>
      </c>
      <c r="E280" s="38">
        <v>256</v>
      </c>
      <c r="F280" s="23" t="str">
        <f t="shared" si="163"/>
        <v>от 100 до 900 жителей</v>
      </c>
      <c r="G280" s="39">
        <f t="shared" si="164"/>
        <v>1</v>
      </c>
      <c r="H280" s="72" t="str">
        <f t="shared" si="158"/>
        <v>1</v>
      </c>
      <c r="I280" s="25" t="str">
        <f t="shared" si="165"/>
        <v>не соответствует</v>
      </c>
      <c r="J280" s="25" t="str">
        <f t="shared" si="161"/>
        <v>0,75</v>
      </c>
      <c r="K280" s="25">
        <v>0</v>
      </c>
      <c r="L280" s="25" t="str">
        <f t="shared" si="166"/>
        <v>укомплектован</v>
      </c>
      <c r="M280" s="25" t="str">
        <f t="shared" si="159"/>
        <v>1</v>
      </c>
      <c r="N280" s="41"/>
      <c r="O280" s="75">
        <f t="shared" si="167"/>
        <v>0.75</v>
      </c>
      <c r="P280" s="31">
        <f t="shared" si="168"/>
        <v>1316117</v>
      </c>
      <c r="Q280" s="31">
        <f t="shared" si="169"/>
        <v>987087.75</v>
      </c>
      <c r="R280" s="31">
        <f t="shared" si="170"/>
        <v>987088</v>
      </c>
      <c r="S280" s="32">
        <f t="shared" si="172"/>
        <v>82257.333333333328</v>
      </c>
      <c r="T280" s="32">
        <f t="shared" si="173"/>
        <v>82257.333333333328</v>
      </c>
      <c r="U280" s="32">
        <f t="shared" si="173"/>
        <v>82257.333333333328</v>
      </c>
      <c r="V280" s="32">
        <f t="shared" si="173"/>
        <v>82257.333333333328</v>
      </c>
      <c r="W280" s="32">
        <f t="shared" si="173"/>
        <v>82257.333333333328</v>
      </c>
      <c r="X280" s="32">
        <f t="shared" si="173"/>
        <v>82257.333333333328</v>
      </c>
      <c r="Y280" s="32">
        <f t="shared" si="173"/>
        <v>82257.333333333328</v>
      </c>
      <c r="Z280" s="32">
        <f t="shared" si="173"/>
        <v>82257.333333333328</v>
      </c>
      <c r="AA280" s="32">
        <f t="shared" si="173"/>
        <v>82257.333333333328</v>
      </c>
      <c r="AB280" s="32">
        <f t="shared" si="173"/>
        <v>82257.333333333328</v>
      </c>
      <c r="AC280" s="32">
        <f t="shared" si="173"/>
        <v>82257.333333333328</v>
      </c>
      <c r="AD280" s="32">
        <f t="shared" si="173"/>
        <v>82257.333333333328</v>
      </c>
      <c r="AE280" s="33">
        <f t="shared" si="157"/>
        <v>987088.00000000012</v>
      </c>
      <c r="AF280" s="76"/>
    </row>
    <row r="281" spans="1:32" ht="30" x14ac:dyDescent="0.25">
      <c r="A281" s="29">
        <f t="shared" si="175"/>
        <v>255</v>
      </c>
      <c r="B281" s="29"/>
      <c r="C281" s="29">
        <f t="shared" si="174"/>
        <v>9</v>
      </c>
      <c r="D281" s="30" t="s">
        <v>306</v>
      </c>
      <c r="E281" s="38">
        <v>553</v>
      </c>
      <c r="F281" s="23" t="str">
        <f t="shared" si="163"/>
        <v>от 100 до 900 жителей</v>
      </c>
      <c r="G281" s="39">
        <f t="shared" si="164"/>
        <v>1</v>
      </c>
      <c r="H281" s="72" t="str">
        <f t="shared" si="158"/>
        <v>1</v>
      </c>
      <c r="I281" s="25" t="str">
        <f t="shared" si="165"/>
        <v>не соответствует</v>
      </c>
      <c r="J281" s="25" t="str">
        <f t="shared" si="161"/>
        <v>0,75</v>
      </c>
      <c r="K281" s="25">
        <v>0</v>
      </c>
      <c r="L281" s="25" t="str">
        <f t="shared" si="166"/>
        <v>укомплектован</v>
      </c>
      <c r="M281" s="25" t="str">
        <f t="shared" si="159"/>
        <v>1</v>
      </c>
      <c r="N281" s="41">
        <v>0</v>
      </c>
      <c r="O281" s="75">
        <f t="shared" si="167"/>
        <v>0.75</v>
      </c>
      <c r="P281" s="31">
        <f t="shared" si="168"/>
        <v>1316117</v>
      </c>
      <c r="Q281" s="31">
        <f t="shared" si="169"/>
        <v>987087.75</v>
      </c>
      <c r="R281" s="31">
        <f t="shared" si="170"/>
        <v>987088</v>
      </c>
      <c r="S281" s="32">
        <f t="shared" si="172"/>
        <v>82257.333333333328</v>
      </c>
      <c r="T281" s="32">
        <f t="shared" si="173"/>
        <v>82257.333333333328</v>
      </c>
      <c r="U281" s="32">
        <f t="shared" si="173"/>
        <v>82257.333333333328</v>
      </c>
      <c r="V281" s="32">
        <f t="shared" si="173"/>
        <v>82257.333333333328</v>
      </c>
      <c r="W281" s="32">
        <f t="shared" si="173"/>
        <v>82257.333333333328</v>
      </c>
      <c r="X281" s="32">
        <f t="shared" si="173"/>
        <v>82257.333333333328</v>
      </c>
      <c r="Y281" s="32">
        <f t="shared" si="173"/>
        <v>82257.333333333328</v>
      </c>
      <c r="Z281" s="32">
        <f t="shared" si="173"/>
        <v>82257.333333333328</v>
      </c>
      <c r="AA281" s="32">
        <f t="shared" si="173"/>
        <v>82257.333333333328</v>
      </c>
      <c r="AB281" s="32">
        <f t="shared" si="173"/>
        <v>82257.333333333328</v>
      </c>
      <c r="AC281" s="32">
        <f t="shared" si="173"/>
        <v>82257.333333333328</v>
      </c>
      <c r="AD281" s="32">
        <f t="shared" si="173"/>
        <v>82257.333333333328</v>
      </c>
      <c r="AE281" s="33">
        <f t="shared" si="157"/>
        <v>987088.00000000012</v>
      </c>
      <c r="AF281" s="76"/>
    </row>
    <row r="282" spans="1:32" ht="30" x14ac:dyDescent="0.25">
      <c r="A282" s="29">
        <f t="shared" si="175"/>
        <v>256</v>
      </c>
      <c r="B282" s="29"/>
      <c r="C282" s="29">
        <f t="shared" si="174"/>
        <v>10</v>
      </c>
      <c r="D282" s="30" t="s">
        <v>307</v>
      </c>
      <c r="E282" s="38">
        <v>103</v>
      </c>
      <c r="F282" s="23" t="str">
        <f t="shared" si="163"/>
        <v>от 100 до 900 жителей</v>
      </c>
      <c r="G282" s="39">
        <f t="shared" si="164"/>
        <v>1</v>
      </c>
      <c r="H282" s="72" t="str">
        <f t="shared" si="158"/>
        <v>1</v>
      </c>
      <c r="I282" s="25" t="str">
        <f t="shared" si="165"/>
        <v>не соответствует</v>
      </c>
      <c r="J282" s="25" t="str">
        <f t="shared" si="161"/>
        <v>0,75</v>
      </c>
      <c r="K282" s="25">
        <v>0</v>
      </c>
      <c r="L282" s="25" t="str">
        <f t="shared" si="166"/>
        <v>укомплектован</v>
      </c>
      <c r="M282" s="25" t="str">
        <f t="shared" si="159"/>
        <v>1</v>
      </c>
      <c r="N282" s="41">
        <v>0</v>
      </c>
      <c r="O282" s="75">
        <f t="shared" si="167"/>
        <v>0.75</v>
      </c>
      <c r="P282" s="31">
        <f t="shared" si="168"/>
        <v>1316117</v>
      </c>
      <c r="Q282" s="31">
        <f t="shared" si="169"/>
        <v>987087.75</v>
      </c>
      <c r="R282" s="31">
        <f t="shared" si="170"/>
        <v>987088</v>
      </c>
      <c r="S282" s="32">
        <f t="shared" si="172"/>
        <v>82257.333333333328</v>
      </c>
      <c r="T282" s="32">
        <f t="shared" si="173"/>
        <v>82257.333333333328</v>
      </c>
      <c r="U282" s="32">
        <f t="shared" si="173"/>
        <v>82257.333333333328</v>
      </c>
      <c r="V282" s="32">
        <f t="shared" si="173"/>
        <v>82257.333333333328</v>
      </c>
      <c r="W282" s="32">
        <f t="shared" si="173"/>
        <v>82257.333333333328</v>
      </c>
      <c r="X282" s="32">
        <f t="shared" si="173"/>
        <v>82257.333333333328</v>
      </c>
      <c r="Y282" s="32">
        <f t="shared" si="173"/>
        <v>82257.333333333328</v>
      </c>
      <c r="Z282" s="32">
        <f t="shared" si="173"/>
        <v>82257.333333333328</v>
      </c>
      <c r="AA282" s="32">
        <f t="shared" si="173"/>
        <v>82257.333333333328</v>
      </c>
      <c r="AB282" s="32">
        <f t="shared" si="173"/>
        <v>82257.333333333328</v>
      </c>
      <c r="AC282" s="32">
        <f t="shared" si="173"/>
        <v>82257.333333333328</v>
      </c>
      <c r="AD282" s="32">
        <f t="shared" si="173"/>
        <v>82257.333333333328</v>
      </c>
      <c r="AE282" s="33">
        <f t="shared" si="157"/>
        <v>987088.00000000012</v>
      </c>
      <c r="AF282" s="76"/>
    </row>
    <row r="283" spans="1:32" ht="30" x14ac:dyDescent="0.25">
      <c r="A283" s="29">
        <f t="shared" si="175"/>
        <v>257</v>
      </c>
      <c r="B283" s="29"/>
      <c r="C283" s="29">
        <f t="shared" si="174"/>
        <v>11</v>
      </c>
      <c r="D283" s="30" t="s">
        <v>308</v>
      </c>
      <c r="E283" s="38">
        <v>683</v>
      </c>
      <c r="F283" s="23" t="str">
        <f t="shared" si="163"/>
        <v>от 100 до 900 жителей</v>
      </c>
      <c r="G283" s="39">
        <f t="shared" si="164"/>
        <v>1</v>
      </c>
      <c r="H283" s="72" t="str">
        <f t="shared" si="158"/>
        <v>1</v>
      </c>
      <c r="I283" s="25" t="str">
        <f t="shared" si="165"/>
        <v>не соответствует</v>
      </c>
      <c r="J283" s="25" t="str">
        <f t="shared" si="161"/>
        <v>0,75</v>
      </c>
      <c r="K283" s="25">
        <v>0</v>
      </c>
      <c r="L283" s="25" t="str">
        <f t="shared" si="166"/>
        <v>укомплектован</v>
      </c>
      <c r="M283" s="25" t="str">
        <f t="shared" si="159"/>
        <v>1</v>
      </c>
      <c r="N283" s="41"/>
      <c r="O283" s="75">
        <f t="shared" si="167"/>
        <v>0.75</v>
      </c>
      <c r="P283" s="31">
        <f t="shared" si="168"/>
        <v>1316117</v>
      </c>
      <c r="Q283" s="31">
        <f t="shared" si="169"/>
        <v>987087.75</v>
      </c>
      <c r="R283" s="31">
        <f t="shared" si="170"/>
        <v>987088</v>
      </c>
      <c r="S283" s="32">
        <f t="shared" si="172"/>
        <v>82257.333333333328</v>
      </c>
      <c r="T283" s="32">
        <f t="shared" si="173"/>
        <v>82257.333333333328</v>
      </c>
      <c r="U283" s="32">
        <f t="shared" si="173"/>
        <v>82257.333333333328</v>
      </c>
      <c r="V283" s="32">
        <f t="shared" si="173"/>
        <v>82257.333333333328</v>
      </c>
      <c r="W283" s="32">
        <f t="shared" si="173"/>
        <v>82257.333333333328</v>
      </c>
      <c r="X283" s="32">
        <f t="shared" si="173"/>
        <v>82257.333333333328</v>
      </c>
      <c r="Y283" s="32">
        <f t="shared" si="173"/>
        <v>82257.333333333328</v>
      </c>
      <c r="Z283" s="32">
        <f t="shared" si="173"/>
        <v>82257.333333333328</v>
      </c>
      <c r="AA283" s="32">
        <f t="shared" si="173"/>
        <v>82257.333333333328</v>
      </c>
      <c r="AB283" s="32">
        <f t="shared" si="173"/>
        <v>82257.333333333328</v>
      </c>
      <c r="AC283" s="32">
        <f t="shared" si="173"/>
        <v>82257.333333333328</v>
      </c>
      <c r="AD283" s="32">
        <f t="shared" si="173"/>
        <v>82257.333333333328</v>
      </c>
      <c r="AE283" s="33">
        <f t="shared" si="157"/>
        <v>987088.00000000012</v>
      </c>
      <c r="AF283" s="76"/>
    </row>
    <row r="284" spans="1:32" ht="30" x14ac:dyDescent="0.25">
      <c r="A284" s="29">
        <f t="shared" si="175"/>
        <v>258</v>
      </c>
      <c r="B284" s="29"/>
      <c r="C284" s="29">
        <f t="shared" si="174"/>
        <v>12</v>
      </c>
      <c r="D284" s="30" t="s">
        <v>309</v>
      </c>
      <c r="E284" s="38">
        <v>935</v>
      </c>
      <c r="F284" s="23" t="str">
        <f t="shared" si="163"/>
        <v>от 900 до 1500 жителей</v>
      </c>
      <c r="G284" s="39">
        <f t="shared" si="164"/>
        <v>2</v>
      </c>
      <c r="H284" s="72" t="str">
        <f t="shared" si="158"/>
        <v>1</v>
      </c>
      <c r="I284" s="25" t="str">
        <f t="shared" si="165"/>
        <v>не соответствует</v>
      </c>
      <c r="J284" s="25" t="str">
        <f t="shared" si="161"/>
        <v>0,75</v>
      </c>
      <c r="K284" s="25">
        <v>0</v>
      </c>
      <c r="L284" s="25" t="str">
        <f t="shared" si="166"/>
        <v>укомплектован</v>
      </c>
      <c r="M284" s="25" t="str">
        <f t="shared" si="159"/>
        <v>1</v>
      </c>
      <c r="N284" s="41"/>
      <c r="O284" s="75">
        <f t="shared" si="167"/>
        <v>0.75</v>
      </c>
      <c r="P284" s="31">
        <f t="shared" si="168"/>
        <v>2084951</v>
      </c>
      <c r="Q284" s="31">
        <f t="shared" si="169"/>
        <v>1563713.25</v>
      </c>
      <c r="R284" s="31">
        <f t="shared" si="170"/>
        <v>1563713</v>
      </c>
      <c r="S284" s="32">
        <f t="shared" si="172"/>
        <v>130309.41666666667</v>
      </c>
      <c r="T284" s="32">
        <f t="shared" si="173"/>
        <v>130309.41666666667</v>
      </c>
      <c r="U284" s="32">
        <f t="shared" si="173"/>
        <v>130309.41666666667</v>
      </c>
      <c r="V284" s="32">
        <f t="shared" si="173"/>
        <v>130309.41666666667</v>
      </c>
      <c r="W284" s="32">
        <f t="shared" si="173"/>
        <v>130309.41666666667</v>
      </c>
      <c r="X284" s="32">
        <f t="shared" si="173"/>
        <v>130309.41666666667</v>
      </c>
      <c r="Y284" s="32">
        <f t="shared" si="173"/>
        <v>130309.41666666667</v>
      </c>
      <c r="Z284" s="32">
        <f t="shared" si="173"/>
        <v>130309.41666666667</v>
      </c>
      <c r="AA284" s="32">
        <f t="shared" si="173"/>
        <v>130309.41666666667</v>
      </c>
      <c r="AB284" s="32">
        <f t="shared" si="173"/>
        <v>130309.41666666667</v>
      </c>
      <c r="AC284" s="32">
        <f t="shared" si="173"/>
        <v>130309.41666666667</v>
      </c>
      <c r="AD284" s="32">
        <f t="shared" si="173"/>
        <v>130309.41666666667</v>
      </c>
      <c r="AE284" s="33">
        <f t="shared" si="157"/>
        <v>1563713.0000000002</v>
      </c>
      <c r="AF284" s="76"/>
    </row>
    <row r="285" spans="1:32" x14ac:dyDescent="0.25">
      <c r="A285" s="29">
        <f t="shared" si="175"/>
        <v>259</v>
      </c>
      <c r="B285" s="29"/>
      <c r="C285" s="29">
        <f t="shared" si="174"/>
        <v>13</v>
      </c>
      <c r="D285" s="30" t="s">
        <v>310</v>
      </c>
      <c r="E285" s="38">
        <v>728</v>
      </c>
      <c r="F285" s="23" t="str">
        <f t="shared" si="163"/>
        <v>от 100 до 900 жителей</v>
      </c>
      <c r="G285" s="39">
        <f t="shared" si="164"/>
        <v>1</v>
      </c>
      <c r="H285" s="72" t="str">
        <f t="shared" si="158"/>
        <v>1</v>
      </c>
      <c r="I285" s="25" t="str">
        <f t="shared" si="165"/>
        <v>не соответствует</v>
      </c>
      <c r="J285" s="25" t="str">
        <f t="shared" si="161"/>
        <v>0,75</v>
      </c>
      <c r="K285" s="25">
        <v>0</v>
      </c>
      <c r="L285" s="25" t="str">
        <f t="shared" si="166"/>
        <v>укомплектован</v>
      </c>
      <c r="M285" s="25" t="str">
        <f t="shared" si="159"/>
        <v>1</v>
      </c>
      <c r="N285" s="41"/>
      <c r="O285" s="75">
        <f t="shared" si="167"/>
        <v>0.75</v>
      </c>
      <c r="P285" s="31">
        <f t="shared" si="168"/>
        <v>1316117</v>
      </c>
      <c r="Q285" s="31">
        <f t="shared" si="169"/>
        <v>987087.75</v>
      </c>
      <c r="R285" s="31">
        <f t="shared" si="170"/>
        <v>987088</v>
      </c>
      <c r="S285" s="32">
        <f t="shared" si="172"/>
        <v>82257.333333333328</v>
      </c>
      <c r="T285" s="32">
        <f t="shared" si="173"/>
        <v>82257.333333333328</v>
      </c>
      <c r="U285" s="32">
        <f t="shared" si="173"/>
        <v>82257.333333333328</v>
      </c>
      <c r="V285" s="32">
        <f t="shared" si="173"/>
        <v>82257.333333333328</v>
      </c>
      <c r="W285" s="32">
        <f t="shared" si="173"/>
        <v>82257.333333333328</v>
      </c>
      <c r="X285" s="32">
        <f t="shared" si="173"/>
        <v>82257.333333333328</v>
      </c>
      <c r="Y285" s="32">
        <f t="shared" si="173"/>
        <v>82257.333333333328</v>
      </c>
      <c r="Z285" s="32">
        <f t="shared" si="173"/>
        <v>82257.333333333328</v>
      </c>
      <c r="AA285" s="32">
        <f t="shared" si="173"/>
        <v>82257.333333333328</v>
      </c>
      <c r="AB285" s="32">
        <f t="shared" si="173"/>
        <v>82257.333333333328</v>
      </c>
      <c r="AC285" s="32">
        <f t="shared" si="173"/>
        <v>82257.333333333328</v>
      </c>
      <c r="AD285" s="32">
        <f t="shared" si="173"/>
        <v>82257.333333333328</v>
      </c>
      <c r="AE285" s="33">
        <f t="shared" si="157"/>
        <v>987088.00000000012</v>
      </c>
      <c r="AF285" s="76"/>
    </row>
    <row r="286" spans="1:32" x14ac:dyDescent="0.25">
      <c r="A286" s="29">
        <f t="shared" si="175"/>
        <v>260</v>
      </c>
      <c r="B286" s="29"/>
      <c r="C286" s="29">
        <f t="shared" si="174"/>
        <v>14</v>
      </c>
      <c r="D286" s="30" t="s">
        <v>311</v>
      </c>
      <c r="E286" s="38">
        <v>517</v>
      </c>
      <c r="F286" s="23" t="str">
        <f t="shared" si="163"/>
        <v>от 100 до 900 жителей</v>
      </c>
      <c r="G286" s="39">
        <f t="shared" si="164"/>
        <v>1</v>
      </c>
      <c r="H286" s="72" t="str">
        <f t="shared" si="158"/>
        <v>1</v>
      </c>
      <c r="I286" s="25" t="str">
        <f t="shared" si="165"/>
        <v>не соответствует</v>
      </c>
      <c r="J286" s="25" t="str">
        <f t="shared" si="161"/>
        <v>0,75</v>
      </c>
      <c r="K286" s="25">
        <v>0</v>
      </c>
      <c r="L286" s="25" t="str">
        <f t="shared" si="166"/>
        <v>укомплектован</v>
      </c>
      <c r="M286" s="25" t="str">
        <f t="shared" si="159"/>
        <v>1</v>
      </c>
      <c r="N286" s="41"/>
      <c r="O286" s="75">
        <f t="shared" si="167"/>
        <v>0.75</v>
      </c>
      <c r="P286" s="31">
        <f t="shared" si="168"/>
        <v>1316117</v>
      </c>
      <c r="Q286" s="31">
        <f t="shared" si="169"/>
        <v>987087.75</v>
      </c>
      <c r="R286" s="31">
        <f t="shared" si="170"/>
        <v>987088</v>
      </c>
      <c r="S286" s="32">
        <f t="shared" si="172"/>
        <v>82257.333333333328</v>
      </c>
      <c r="T286" s="32">
        <f t="shared" si="173"/>
        <v>82257.333333333328</v>
      </c>
      <c r="U286" s="32">
        <f t="shared" si="173"/>
        <v>82257.333333333328</v>
      </c>
      <c r="V286" s="32">
        <f t="shared" si="173"/>
        <v>82257.333333333328</v>
      </c>
      <c r="W286" s="32">
        <f t="shared" si="173"/>
        <v>82257.333333333328</v>
      </c>
      <c r="X286" s="32">
        <f t="shared" si="173"/>
        <v>82257.333333333328</v>
      </c>
      <c r="Y286" s="32">
        <f t="shared" si="173"/>
        <v>82257.333333333328</v>
      </c>
      <c r="Z286" s="32">
        <f t="shared" si="173"/>
        <v>82257.333333333328</v>
      </c>
      <c r="AA286" s="32">
        <f t="shared" si="173"/>
        <v>82257.333333333328</v>
      </c>
      <c r="AB286" s="32">
        <f t="shared" si="173"/>
        <v>82257.333333333328</v>
      </c>
      <c r="AC286" s="32">
        <f t="shared" si="173"/>
        <v>82257.333333333328</v>
      </c>
      <c r="AD286" s="32">
        <f t="shared" si="173"/>
        <v>82257.333333333328</v>
      </c>
      <c r="AE286" s="33">
        <f t="shared" si="157"/>
        <v>987088.00000000012</v>
      </c>
      <c r="AF286" s="76"/>
    </row>
    <row r="287" spans="1:32" ht="30" x14ac:dyDescent="0.25">
      <c r="A287" s="29">
        <f t="shared" si="175"/>
        <v>261</v>
      </c>
      <c r="B287" s="29"/>
      <c r="C287" s="29">
        <f t="shared" si="174"/>
        <v>15</v>
      </c>
      <c r="D287" s="30" t="s">
        <v>312</v>
      </c>
      <c r="E287" s="38">
        <v>192</v>
      </c>
      <c r="F287" s="23" t="str">
        <f t="shared" si="163"/>
        <v>от 100 до 900 жителей</v>
      </c>
      <c r="G287" s="39">
        <f t="shared" si="164"/>
        <v>1</v>
      </c>
      <c r="H287" s="72" t="str">
        <f t="shared" si="158"/>
        <v>1</v>
      </c>
      <c r="I287" s="25" t="str">
        <f t="shared" si="165"/>
        <v>не соответствует</v>
      </c>
      <c r="J287" s="25" t="str">
        <f t="shared" si="161"/>
        <v>0,75</v>
      </c>
      <c r="K287" s="25">
        <v>0</v>
      </c>
      <c r="L287" s="25" t="str">
        <f t="shared" si="166"/>
        <v>не укомплектован</v>
      </c>
      <c r="M287" s="25" t="str">
        <f t="shared" si="159"/>
        <v>0,25</v>
      </c>
      <c r="N287" s="42">
        <v>1</v>
      </c>
      <c r="O287" s="75">
        <f t="shared" si="167"/>
        <v>0.1875</v>
      </c>
      <c r="P287" s="31">
        <f t="shared" si="168"/>
        <v>1316117</v>
      </c>
      <c r="Q287" s="31">
        <f t="shared" si="169"/>
        <v>987087.75</v>
      </c>
      <c r="R287" s="31">
        <f t="shared" si="170"/>
        <v>246772</v>
      </c>
      <c r="S287" s="32">
        <f t="shared" si="172"/>
        <v>20564.333333333332</v>
      </c>
      <c r="T287" s="32">
        <f t="shared" si="173"/>
        <v>20564.333333333332</v>
      </c>
      <c r="U287" s="32">
        <f t="shared" si="173"/>
        <v>20564.333333333332</v>
      </c>
      <c r="V287" s="32">
        <f t="shared" si="173"/>
        <v>20564.333333333332</v>
      </c>
      <c r="W287" s="32">
        <f t="shared" si="173"/>
        <v>20564.333333333332</v>
      </c>
      <c r="X287" s="32">
        <f t="shared" si="173"/>
        <v>20564.333333333332</v>
      </c>
      <c r="Y287" s="32">
        <f t="shared" si="173"/>
        <v>20564.333333333332</v>
      </c>
      <c r="Z287" s="32">
        <f t="shared" si="173"/>
        <v>20564.333333333332</v>
      </c>
      <c r="AA287" s="32">
        <f t="shared" si="173"/>
        <v>20564.333333333332</v>
      </c>
      <c r="AB287" s="32">
        <f t="shared" si="173"/>
        <v>20564.333333333332</v>
      </c>
      <c r="AC287" s="32">
        <f t="shared" si="173"/>
        <v>20564.333333333332</v>
      </c>
      <c r="AD287" s="32">
        <f t="shared" si="173"/>
        <v>20564.333333333332</v>
      </c>
      <c r="AE287" s="33">
        <f t="shared" si="157"/>
        <v>246772.00000000003</v>
      </c>
      <c r="AF287" s="76"/>
    </row>
    <row r="288" spans="1:32" x14ac:dyDescent="0.25">
      <c r="A288" s="29">
        <f t="shared" si="175"/>
        <v>262</v>
      </c>
      <c r="B288" s="29"/>
      <c r="C288" s="29">
        <f t="shared" si="174"/>
        <v>16</v>
      </c>
      <c r="D288" s="30" t="s">
        <v>313</v>
      </c>
      <c r="E288" s="38">
        <v>1241</v>
      </c>
      <c r="F288" s="23" t="str">
        <f t="shared" si="163"/>
        <v>от 900 до 1500 жителей</v>
      </c>
      <c r="G288" s="39">
        <f t="shared" si="164"/>
        <v>2</v>
      </c>
      <c r="H288" s="72" t="str">
        <f t="shared" si="158"/>
        <v>1</v>
      </c>
      <c r="I288" s="25" t="str">
        <f t="shared" si="165"/>
        <v>не соответствует</v>
      </c>
      <c r="J288" s="25" t="str">
        <f t="shared" si="161"/>
        <v>0,75</v>
      </c>
      <c r="K288" s="25">
        <v>0</v>
      </c>
      <c r="L288" s="25" t="str">
        <f t="shared" si="166"/>
        <v>укомплектован</v>
      </c>
      <c r="M288" s="25" t="str">
        <f t="shared" si="159"/>
        <v>1</v>
      </c>
      <c r="N288" s="41"/>
      <c r="O288" s="75">
        <f t="shared" si="167"/>
        <v>0.75</v>
      </c>
      <c r="P288" s="31">
        <f t="shared" si="168"/>
        <v>2084951</v>
      </c>
      <c r="Q288" s="31">
        <f t="shared" si="169"/>
        <v>1563713.25</v>
      </c>
      <c r="R288" s="31">
        <f t="shared" si="170"/>
        <v>1563713</v>
      </c>
      <c r="S288" s="32">
        <f t="shared" si="172"/>
        <v>130309.41666666667</v>
      </c>
      <c r="T288" s="32">
        <f t="shared" si="173"/>
        <v>130309.41666666667</v>
      </c>
      <c r="U288" s="32">
        <f t="shared" si="173"/>
        <v>130309.41666666667</v>
      </c>
      <c r="V288" s="32">
        <f t="shared" si="173"/>
        <v>130309.41666666667</v>
      </c>
      <c r="W288" s="32">
        <f t="shared" si="173"/>
        <v>130309.41666666667</v>
      </c>
      <c r="X288" s="32">
        <f t="shared" si="173"/>
        <v>130309.41666666667</v>
      </c>
      <c r="Y288" s="32">
        <f t="shared" si="173"/>
        <v>130309.41666666667</v>
      </c>
      <c r="Z288" s="32">
        <f t="shared" si="173"/>
        <v>130309.41666666667</v>
      </c>
      <c r="AA288" s="32">
        <f t="shared" si="173"/>
        <v>130309.41666666667</v>
      </c>
      <c r="AB288" s="32">
        <f t="shared" si="173"/>
        <v>130309.41666666667</v>
      </c>
      <c r="AC288" s="32">
        <f t="shared" si="173"/>
        <v>130309.41666666667</v>
      </c>
      <c r="AD288" s="32">
        <f t="shared" si="173"/>
        <v>130309.41666666667</v>
      </c>
      <c r="AE288" s="33">
        <f t="shared" si="157"/>
        <v>1563713.0000000002</v>
      </c>
      <c r="AF288" s="76"/>
    </row>
    <row r="289" spans="1:32" ht="30" x14ac:dyDescent="0.25">
      <c r="A289" s="29">
        <f t="shared" si="175"/>
        <v>263</v>
      </c>
      <c r="B289" s="29"/>
      <c r="C289" s="29">
        <f t="shared" si="174"/>
        <v>17</v>
      </c>
      <c r="D289" s="30" t="s">
        <v>314</v>
      </c>
      <c r="E289" s="38">
        <v>156</v>
      </c>
      <c r="F289" s="23" t="str">
        <f t="shared" si="163"/>
        <v>от 100 до 900 жителей</v>
      </c>
      <c r="G289" s="39">
        <f t="shared" si="164"/>
        <v>1</v>
      </c>
      <c r="H289" s="72" t="str">
        <f t="shared" si="158"/>
        <v>1</v>
      </c>
      <c r="I289" s="25" t="str">
        <f t="shared" si="165"/>
        <v>соответствует</v>
      </c>
      <c r="J289" s="25" t="str">
        <f t="shared" si="161"/>
        <v>1</v>
      </c>
      <c r="K289" s="25">
        <v>1</v>
      </c>
      <c r="L289" s="25" t="str">
        <f t="shared" si="166"/>
        <v>укомплектован</v>
      </c>
      <c r="M289" s="25" t="str">
        <f t="shared" si="159"/>
        <v>1</v>
      </c>
      <c r="N289" s="41"/>
      <c r="O289" s="75">
        <f t="shared" si="167"/>
        <v>1</v>
      </c>
      <c r="P289" s="31">
        <f t="shared" si="168"/>
        <v>1316117</v>
      </c>
      <c r="Q289" s="31">
        <f t="shared" si="169"/>
        <v>1316117</v>
      </c>
      <c r="R289" s="31">
        <f t="shared" si="170"/>
        <v>1316117</v>
      </c>
      <c r="S289" s="32">
        <f t="shared" si="172"/>
        <v>109676.41666666667</v>
      </c>
      <c r="T289" s="32">
        <f t="shared" si="173"/>
        <v>109676.41666666667</v>
      </c>
      <c r="U289" s="32">
        <f t="shared" si="173"/>
        <v>109676.41666666667</v>
      </c>
      <c r="V289" s="32">
        <f t="shared" si="173"/>
        <v>109676.41666666667</v>
      </c>
      <c r="W289" s="32">
        <f t="shared" si="173"/>
        <v>109676.41666666667</v>
      </c>
      <c r="X289" s="32">
        <f t="shared" si="173"/>
        <v>109676.41666666667</v>
      </c>
      <c r="Y289" s="32">
        <f t="shared" si="173"/>
        <v>109676.41666666667</v>
      </c>
      <c r="Z289" s="32">
        <f t="shared" si="173"/>
        <v>109676.41666666667</v>
      </c>
      <c r="AA289" s="32">
        <f t="shared" si="173"/>
        <v>109676.41666666667</v>
      </c>
      <c r="AB289" s="32">
        <f t="shared" si="173"/>
        <v>109676.41666666667</v>
      </c>
      <c r="AC289" s="32">
        <f t="shared" si="173"/>
        <v>109676.41666666667</v>
      </c>
      <c r="AD289" s="32">
        <f t="shared" si="173"/>
        <v>109676.41666666667</v>
      </c>
      <c r="AE289" s="33">
        <f t="shared" si="157"/>
        <v>1316117</v>
      </c>
      <c r="AF289" s="76"/>
    </row>
    <row r="290" spans="1:32" ht="30" x14ac:dyDescent="0.25">
      <c r="A290" s="29">
        <f t="shared" si="175"/>
        <v>264</v>
      </c>
      <c r="B290" s="29"/>
      <c r="C290" s="29">
        <f t="shared" si="174"/>
        <v>18</v>
      </c>
      <c r="D290" s="30" t="s">
        <v>315</v>
      </c>
      <c r="E290" s="38">
        <v>167</v>
      </c>
      <c r="F290" s="23" t="str">
        <f t="shared" si="163"/>
        <v>от 100 до 900 жителей</v>
      </c>
      <c r="G290" s="39">
        <f t="shared" si="164"/>
        <v>1</v>
      </c>
      <c r="H290" s="72" t="str">
        <f t="shared" si="158"/>
        <v>1</v>
      </c>
      <c r="I290" s="25" t="str">
        <f t="shared" si="165"/>
        <v>не соответствует</v>
      </c>
      <c r="J290" s="25" t="str">
        <f t="shared" si="161"/>
        <v>0,75</v>
      </c>
      <c r="K290" s="25">
        <v>0</v>
      </c>
      <c r="L290" s="25" t="str">
        <f t="shared" si="166"/>
        <v>укомплектован</v>
      </c>
      <c r="M290" s="25" t="str">
        <f t="shared" si="159"/>
        <v>1</v>
      </c>
      <c r="N290" s="41">
        <v>0</v>
      </c>
      <c r="O290" s="75">
        <f t="shared" si="167"/>
        <v>0.75</v>
      </c>
      <c r="P290" s="31">
        <f t="shared" si="168"/>
        <v>1316117</v>
      </c>
      <c r="Q290" s="31">
        <f t="shared" si="169"/>
        <v>987087.75</v>
      </c>
      <c r="R290" s="31">
        <f t="shared" si="170"/>
        <v>987088</v>
      </c>
      <c r="S290" s="32">
        <f t="shared" si="172"/>
        <v>82257.333333333328</v>
      </c>
      <c r="T290" s="32">
        <f t="shared" ref="T290:AD304" si="176">S290</f>
        <v>82257.333333333328</v>
      </c>
      <c r="U290" s="32">
        <f t="shared" si="176"/>
        <v>82257.333333333328</v>
      </c>
      <c r="V290" s="32">
        <f t="shared" si="176"/>
        <v>82257.333333333328</v>
      </c>
      <c r="W290" s="32">
        <f t="shared" si="176"/>
        <v>82257.333333333328</v>
      </c>
      <c r="X290" s="32">
        <f t="shared" si="176"/>
        <v>82257.333333333328</v>
      </c>
      <c r="Y290" s="32">
        <f t="shared" si="176"/>
        <v>82257.333333333328</v>
      </c>
      <c r="Z290" s="32">
        <f t="shared" si="176"/>
        <v>82257.333333333328</v>
      </c>
      <c r="AA290" s="32">
        <f t="shared" si="176"/>
        <v>82257.333333333328</v>
      </c>
      <c r="AB290" s="32">
        <f t="shared" si="176"/>
        <v>82257.333333333328</v>
      </c>
      <c r="AC290" s="32">
        <f t="shared" si="176"/>
        <v>82257.333333333328</v>
      </c>
      <c r="AD290" s="32">
        <f t="shared" si="176"/>
        <v>82257.333333333328</v>
      </c>
      <c r="AE290" s="33">
        <f t="shared" si="157"/>
        <v>987088.00000000012</v>
      </c>
      <c r="AF290" s="76"/>
    </row>
    <row r="291" spans="1:32" ht="30" x14ac:dyDescent="0.25">
      <c r="A291" s="29">
        <f t="shared" si="175"/>
        <v>265</v>
      </c>
      <c r="B291" s="29"/>
      <c r="C291" s="29">
        <f t="shared" si="174"/>
        <v>19</v>
      </c>
      <c r="D291" s="30" t="s">
        <v>316</v>
      </c>
      <c r="E291" s="38">
        <v>618</v>
      </c>
      <c r="F291" s="23" t="str">
        <f t="shared" si="163"/>
        <v>от 100 до 900 жителей</v>
      </c>
      <c r="G291" s="39">
        <f t="shared" si="164"/>
        <v>1</v>
      </c>
      <c r="H291" s="72" t="str">
        <f t="shared" si="158"/>
        <v>1</v>
      </c>
      <c r="I291" s="25" t="str">
        <f t="shared" si="165"/>
        <v>не соответствует</v>
      </c>
      <c r="J291" s="25" t="str">
        <f t="shared" si="161"/>
        <v>0,75</v>
      </c>
      <c r="K291" s="25">
        <v>0</v>
      </c>
      <c r="L291" s="25" t="str">
        <f t="shared" si="166"/>
        <v>не укомплектован</v>
      </c>
      <c r="M291" s="25" t="str">
        <f t="shared" si="159"/>
        <v>0,25</v>
      </c>
      <c r="N291" s="42">
        <v>1</v>
      </c>
      <c r="O291" s="75">
        <f t="shared" si="167"/>
        <v>0.1875</v>
      </c>
      <c r="P291" s="31">
        <f t="shared" si="168"/>
        <v>1316117</v>
      </c>
      <c r="Q291" s="31">
        <f t="shared" si="169"/>
        <v>987087.75</v>
      </c>
      <c r="R291" s="31">
        <f t="shared" si="170"/>
        <v>246772</v>
      </c>
      <c r="S291" s="32">
        <f t="shared" si="172"/>
        <v>20564.333333333332</v>
      </c>
      <c r="T291" s="32">
        <f t="shared" si="176"/>
        <v>20564.333333333332</v>
      </c>
      <c r="U291" s="32">
        <f t="shared" si="176"/>
        <v>20564.333333333332</v>
      </c>
      <c r="V291" s="32">
        <f t="shared" si="176"/>
        <v>20564.333333333332</v>
      </c>
      <c r="W291" s="32">
        <f t="shared" si="176"/>
        <v>20564.333333333332</v>
      </c>
      <c r="X291" s="32">
        <f t="shared" si="176"/>
        <v>20564.333333333332</v>
      </c>
      <c r="Y291" s="32">
        <f t="shared" si="176"/>
        <v>20564.333333333332</v>
      </c>
      <c r="Z291" s="32">
        <f t="shared" si="176"/>
        <v>20564.333333333332</v>
      </c>
      <c r="AA291" s="32">
        <f t="shared" si="176"/>
        <v>20564.333333333332</v>
      </c>
      <c r="AB291" s="32">
        <f t="shared" si="176"/>
        <v>20564.333333333332</v>
      </c>
      <c r="AC291" s="32">
        <f t="shared" si="176"/>
        <v>20564.333333333332</v>
      </c>
      <c r="AD291" s="32">
        <f t="shared" si="176"/>
        <v>20564.333333333332</v>
      </c>
      <c r="AE291" s="33">
        <f t="shared" si="157"/>
        <v>246772.00000000003</v>
      </c>
      <c r="AF291" s="76"/>
    </row>
    <row r="292" spans="1:32" ht="30" x14ac:dyDescent="0.25">
      <c r="A292" s="29">
        <f t="shared" si="175"/>
        <v>266</v>
      </c>
      <c r="B292" s="29"/>
      <c r="C292" s="29">
        <f t="shared" si="174"/>
        <v>20</v>
      </c>
      <c r="D292" s="30" t="s">
        <v>317</v>
      </c>
      <c r="E292" s="38">
        <v>162</v>
      </c>
      <c r="F292" s="23" t="str">
        <f t="shared" si="163"/>
        <v>от 100 до 900 жителей</v>
      </c>
      <c r="G292" s="39">
        <f t="shared" si="164"/>
        <v>1</v>
      </c>
      <c r="H292" s="72" t="str">
        <f t="shared" si="158"/>
        <v>1</v>
      </c>
      <c r="I292" s="25" t="str">
        <f t="shared" si="165"/>
        <v>не соответствует</v>
      </c>
      <c r="J292" s="25" t="str">
        <f t="shared" si="161"/>
        <v>0,75</v>
      </c>
      <c r="K292" s="25">
        <v>0</v>
      </c>
      <c r="L292" s="25" t="str">
        <f t="shared" si="166"/>
        <v>укомплектован</v>
      </c>
      <c r="M292" s="25" t="str">
        <f t="shared" si="159"/>
        <v>1</v>
      </c>
      <c r="N292" s="41">
        <v>0</v>
      </c>
      <c r="O292" s="75">
        <f t="shared" si="167"/>
        <v>0.75</v>
      </c>
      <c r="P292" s="31">
        <f t="shared" si="168"/>
        <v>1316117</v>
      </c>
      <c r="Q292" s="31">
        <f t="shared" si="169"/>
        <v>987087.75</v>
      </c>
      <c r="R292" s="31">
        <f t="shared" si="170"/>
        <v>987088</v>
      </c>
      <c r="S292" s="32">
        <f t="shared" si="172"/>
        <v>82257.333333333328</v>
      </c>
      <c r="T292" s="32">
        <f t="shared" si="176"/>
        <v>82257.333333333328</v>
      </c>
      <c r="U292" s="32">
        <f t="shared" si="176"/>
        <v>82257.333333333328</v>
      </c>
      <c r="V292" s="32">
        <f t="shared" si="176"/>
        <v>82257.333333333328</v>
      </c>
      <c r="W292" s="32">
        <f t="shared" si="176"/>
        <v>82257.333333333328</v>
      </c>
      <c r="X292" s="32">
        <f t="shared" si="176"/>
        <v>82257.333333333328</v>
      </c>
      <c r="Y292" s="32">
        <f t="shared" si="176"/>
        <v>82257.333333333328</v>
      </c>
      <c r="Z292" s="32">
        <f t="shared" si="176"/>
        <v>82257.333333333328</v>
      </c>
      <c r="AA292" s="32">
        <f t="shared" si="176"/>
        <v>82257.333333333328</v>
      </c>
      <c r="AB292" s="32">
        <f t="shared" si="176"/>
        <v>82257.333333333328</v>
      </c>
      <c r="AC292" s="32">
        <f t="shared" si="176"/>
        <v>82257.333333333328</v>
      </c>
      <c r="AD292" s="32">
        <f t="shared" si="176"/>
        <v>82257.333333333328</v>
      </c>
      <c r="AE292" s="33">
        <f t="shared" si="157"/>
        <v>987088.00000000012</v>
      </c>
      <c r="AF292" s="76"/>
    </row>
    <row r="293" spans="1:32" x14ac:dyDescent="0.25">
      <c r="A293" s="29">
        <f t="shared" si="175"/>
        <v>267</v>
      </c>
      <c r="B293" s="29"/>
      <c r="C293" s="29">
        <f t="shared" si="174"/>
        <v>21</v>
      </c>
      <c r="D293" s="30" t="s">
        <v>318</v>
      </c>
      <c r="E293" s="38">
        <v>276</v>
      </c>
      <c r="F293" s="23" t="str">
        <f t="shared" si="163"/>
        <v>от 100 до 900 жителей</v>
      </c>
      <c r="G293" s="39">
        <f t="shared" si="164"/>
        <v>1</v>
      </c>
      <c r="H293" s="72" t="str">
        <f t="shared" si="158"/>
        <v>1</v>
      </c>
      <c r="I293" s="25" t="str">
        <f t="shared" si="165"/>
        <v>соответствует</v>
      </c>
      <c r="J293" s="25" t="str">
        <f t="shared" si="161"/>
        <v>1</v>
      </c>
      <c r="K293" s="25">
        <v>1</v>
      </c>
      <c r="L293" s="25" t="str">
        <f t="shared" si="166"/>
        <v>укомплектован</v>
      </c>
      <c r="M293" s="25" t="str">
        <f t="shared" si="159"/>
        <v>1</v>
      </c>
      <c r="N293" s="41"/>
      <c r="O293" s="75">
        <f t="shared" si="167"/>
        <v>1</v>
      </c>
      <c r="P293" s="31">
        <f t="shared" si="168"/>
        <v>1316117</v>
      </c>
      <c r="Q293" s="31">
        <f t="shared" si="169"/>
        <v>1316117</v>
      </c>
      <c r="R293" s="31">
        <f t="shared" si="170"/>
        <v>1316117</v>
      </c>
      <c r="S293" s="32">
        <f t="shared" si="172"/>
        <v>109676.41666666667</v>
      </c>
      <c r="T293" s="32">
        <f t="shared" si="176"/>
        <v>109676.41666666667</v>
      </c>
      <c r="U293" s="32">
        <f t="shared" si="176"/>
        <v>109676.41666666667</v>
      </c>
      <c r="V293" s="32">
        <f t="shared" si="176"/>
        <v>109676.41666666667</v>
      </c>
      <c r="W293" s="32">
        <f t="shared" si="176"/>
        <v>109676.41666666667</v>
      </c>
      <c r="X293" s="32">
        <f t="shared" si="176"/>
        <v>109676.41666666667</v>
      </c>
      <c r="Y293" s="32">
        <f t="shared" si="176"/>
        <v>109676.41666666667</v>
      </c>
      <c r="Z293" s="32">
        <f t="shared" si="176"/>
        <v>109676.41666666667</v>
      </c>
      <c r="AA293" s="32">
        <f t="shared" si="176"/>
        <v>109676.41666666667</v>
      </c>
      <c r="AB293" s="32">
        <f t="shared" si="176"/>
        <v>109676.41666666667</v>
      </c>
      <c r="AC293" s="32">
        <f t="shared" si="176"/>
        <v>109676.41666666667</v>
      </c>
      <c r="AD293" s="32">
        <f t="shared" si="176"/>
        <v>109676.41666666667</v>
      </c>
      <c r="AE293" s="33">
        <f t="shared" si="157"/>
        <v>1316117</v>
      </c>
      <c r="AF293" s="76"/>
    </row>
    <row r="294" spans="1:32" ht="30" x14ac:dyDescent="0.25">
      <c r="A294" s="29">
        <f t="shared" si="175"/>
        <v>268</v>
      </c>
      <c r="B294" s="29"/>
      <c r="C294" s="29">
        <f t="shared" si="174"/>
        <v>22</v>
      </c>
      <c r="D294" s="30" t="s">
        <v>319</v>
      </c>
      <c r="E294" s="38">
        <v>345</v>
      </c>
      <c r="F294" s="23" t="str">
        <f t="shared" si="163"/>
        <v>от 100 до 900 жителей</v>
      </c>
      <c r="G294" s="39">
        <f t="shared" si="164"/>
        <v>1</v>
      </c>
      <c r="H294" s="72" t="str">
        <f t="shared" si="158"/>
        <v>1</v>
      </c>
      <c r="I294" s="25" t="str">
        <f t="shared" si="165"/>
        <v>соответствует</v>
      </c>
      <c r="J294" s="25" t="str">
        <f t="shared" si="161"/>
        <v>1</v>
      </c>
      <c r="K294" s="25">
        <v>1</v>
      </c>
      <c r="L294" s="25" t="str">
        <f t="shared" si="166"/>
        <v>укомплектован</v>
      </c>
      <c r="M294" s="25" t="str">
        <f t="shared" si="159"/>
        <v>1</v>
      </c>
      <c r="N294" s="41"/>
      <c r="O294" s="75">
        <f t="shared" si="167"/>
        <v>1</v>
      </c>
      <c r="P294" s="31">
        <f t="shared" si="168"/>
        <v>1316117</v>
      </c>
      <c r="Q294" s="31">
        <f t="shared" si="169"/>
        <v>1316117</v>
      </c>
      <c r="R294" s="31">
        <f t="shared" si="170"/>
        <v>1316117</v>
      </c>
      <c r="S294" s="32">
        <f t="shared" si="172"/>
        <v>109676.41666666667</v>
      </c>
      <c r="T294" s="32">
        <f t="shared" si="176"/>
        <v>109676.41666666667</v>
      </c>
      <c r="U294" s="32">
        <f t="shared" si="176"/>
        <v>109676.41666666667</v>
      </c>
      <c r="V294" s="32">
        <f t="shared" si="176"/>
        <v>109676.41666666667</v>
      </c>
      <c r="W294" s="32">
        <f t="shared" si="176"/>
        <v>109676.41666666667</v>
      </c>
      <c r="X294" s="32">
        <f t="shared" si="176"/>
        <v>109676.41666666667</v>
      </c>
      <c r="Y294" s="32">
        <f t="shared" si="176"/>
        <v>109676.41666666667</v>
      </c>
      <c r="Z294" s="32">
        <f t="shared" si="176"/>
        <v>109676.41666666667</v>
      </c>
      <c r="AA294" s="32">
        <f t="shared" si="176"/>
        <v>109676.41666666667</v>
      </c>
      <c r="AB294" s="32">
        <f t="shared" si="176"/>
        <v>109676.41666666667</v>
      </c>
      <c r="AC294" s="32">
        <f t="shared" si="176"/>
        <v>109676.41666666667</v>
      </c>
      <c r="AD294" s="32">
        <f t="shared" si="176"/>
        <v>109676.41666666667</v>
      </c>
      <c r="AE294" s="33">
        <f t="shared" si="157"/>
        <v>1316117</v>
      </c>
      <c r="AF294" s="76"/>
    </row>
    <row r="295" spans="1:32" ht="30" x14ac:dyDescent="0.25">
      <c r="A295" s="29">
        <f t="shared" si="175"/>
        <v>269</v>
      </c>
      <c r="B295" s="29"/>
      <c r="C295" s="29">
        <f t="shared" si="174"/>
        <v>23</v>
      </c>
      <c r="D295" s="30" t="s">
        <v>320</v>
      </c>
      <c r="E295" s="38">
        <v>157</v>
      </c>
      <c r="F295" s="23" t="str">
        <f t="shared" si="163"/>
        <v>от 100 до 900 жителей</v>
      </c>
      <c r="G295" s="39">
        <f t="shared" si="164"/>
        <v>1</v>
      </c>
      <c r="H295" s="72" t="str">
        <f t="shared" si="158"/>
        <v>1</v>
      </c>
      <c r="I295" s="25" t="str">
        <f t="shared" si="165"/>
        <v>не соответствует</v>
      </c>
      <c r="J295" s="25" t="str">
        <f t="shared" si="161"/>
        <v>0,75</v>
      </c>
      <c r="K295" s="25">
        <v>0</v>
      </c>
      <c r="L295" s="25" t="str">
        <f t="shared" si="166"/>
        <v>укомплектован</v>
      </c>
      <c r="M295" s="25" t="str">
        <f t="shared" si="159"/>
        <v>1</v>
      </c>
      <c r="N295" s="41">
        <v>0</v>
      </c>
      <c r="O295" s="75">
        <f t="shared" si="167"/>
        <v>0.75</v>
      </c>
      <c r="P295" s="31">
        <f t="shared" si="168"/>
        <v>1316117</v>
      </c>
      <c r="Q295" s="31">
        <f t="shared" si="169"/>
        <v>987087.75</v>
      </c>
      <c r="R295" s="31">
        <f t="shared" si="170"/>
        <v>987088</v>
      </c>
      <c r="S295" s="32">
        <f t="shared" si="172"/>
        <v>82257.333333333328</v>
      </c>
      <c r="T295" s="32">
        <f t="shared" si="176"/>
        <v>82257.333333333328</v>
      </c>
      <c r="U295" s="32">
        <f t="shared" si="176"/>
        <v>82257.333333333328</v>
      </c>
      <c r="V295" s="32">
        <f t="shared" si="176"/>
        <v>82257.333333333328</v>
      </c>
      <c r="W295" s="32">
        <f t="shared" si="176"/>
        <v>82257.333333333328</v>
      </c>
      <c r="X295" s="32">
        <f t="shared" si="176"/>
        <v>82257.333333333328</v>
      </c>
      <c r="Y295" s="32">
        <f t="shared" si="176"/>
        <v>82257.333333333328</v>
      </c>
      <c r="Z295" s="32">
        <f t="shared" si="176"/>
        <v>82257.333333333328</v>
      </c>
      <c r="AA295" s="32">
        <f t="shared" si="176"/>
        <v>82257.333333333328</v>
      </c>
      <c r="AB295" s="32">
        <f t="shared" si="176"/>
        <v>82257.333333333328</v>
      </c>
      <c r="AC295" s="32">
        <f t="shared" si="176"/>
        <v>82257.333333333328</v>
      </c>
      <c r="AD295" s="32">
        <f t="shared" si="176"/>
        <v>82257.333333333328</v>
      </c>
      <c r="AE295" s="33">
        <f t="shared" si="157"/>
        <v>987088.00000000012</v>
      </c>
      <c r="AF295" s="76"/>
    </row>
    <row r="296" spans="1:32" x14ac:dyDescent="0.25">
      <c r="A296" s="29">
        <f t="shared" si="175"/>
        <v>270</v>
      </c>
      <c r="B296" s="29"/>
      <c r="C296" s="29">
        <f t="shared" si="174"/>
        <v>24</v>
      </c>
      <c r="D296" s="30" t="s">
        <v>321</v>
      </c>
      <c r="E296" s="38">
        <v>691</v>
      </c>
      <c r="F296" s="23" t="str">
        <f t="shared" si="163"/>
        <v>от 100 до 900 жителей</v>
      </c>
      <c r="G296" s="39">
        <f t="shared" si="164"/>
        <v>1</v>
      </c>
      <c r="H296" s="72" t="str">
        <f t="shared" si="158"/>
        <v>1</v>
      </c>
      <c r="I296" s="25" t="str">
        <f t="shared" si="165"/>
        <v>не соответствует</v>
      </c>
      <c r="J296" s="25" t="str">
        <f t="shared" si="161"/>
        <v>0,75</v>
      </c>
      <c r="K296" s="25">
        <v>0</v>
      </c>
      <c r="L296" s="25" t="str">
        <f t="shared" si="166"/>
        <v>укомплектован</v>
      </c>
      <c r="M296" s="25" t="str">
        <f t="shared" si="159"/>
        <v>1</v>
      </c>
      <c r="N296" s="41"/>
      <c r="O296" s="75">
        <f t="shared" si="167"/>
        <v>0.75</v>
      </c>
      <c r="P296" s="31">
        <f t="shared" si="168"/>
        <v>1316117</v>
      </c>
      <c r="Q296" s="31">
        <f t="shared" si="169"/>
        <v>987087.75</v>
      </c>
      <c r="R296" s="31">
        <f t="shared" si="170"/>
        <v>987088</v>
      </c>
      <c r="S296" s="32">
        <f t="shared" si="172"/>
        <v>82257.333333333328</v>
      </c>
      <c r="T296" s="32">
        <f t="shared" si="176"/>
        <v>82257.333333333328</v>
      </c>
      <c r="U296" s="32">
        <f t="shared" si="176"/>
        <v>82257.333333333328</v>
      </c>
      <c r="V296" s="32">
        <f t="shared" si="176"/>
        <v>82257.333333333328</v>
      </c>
      <c r="W296" s="32">
        <f t="shared" si="176"/>
        <v>82257.333333333328</v>
      </c>
      <c r="X296" s="32">
        <f t="shared" si="176"/>
        <v>82257.333333333328</v>
      </c>
      <c r="Y296" s="32">
        <f t="shared" si="176"/>
        <v>82257.333333333328</v>
      </c>
      <c r="Z296" s="32">
        <f t="shared" si="176"/>
        <v>82257.333333333328</v>
      </c>
      <c r="AA296" s="32">
        <f t="shared" si="176"/>
        <v>82257.333333333328</v>
      </c>
      <c r="AB296" s="32">
        <f t="shared" si="176"/>
        <v>82257.333333333328</v>
      </c>
      <c r="AC296" s="32">
        <f t="shared" si="176"/>
        <v>82257.333333333328</v>
      </c>
      <c r="AD296" s="32">
        <f t="shared" si="176"/>
        <v>82257.333333333328</v>
      </c>
      <c r="AE296" s="33">
        <f t="shared" si="157"/>
        <v>987088.00000000012</v>
      </c>
      <c r="AF296" s="76"/>
    </row>
    <row r="297" spans="1:32" ht="30" x14ac:dyDescent="0.25">
      <c r="A297" s="29">
        <f t="shared" si="175"/>
        <v>271</v>
      </c>
      <c r="B297" s="29"/>
      <c r="C297" s="29">
        <f t="shared" si="174"/>
        <v>25</v>
      </c>
      <c r="D297" s="30" t="s">
        <v>322</v>
      </c>
      <c r="E297" s="38">
        <v>641</v>
      </c>
      <c r="F297" s="23" t="str">
        <f t="shared" si="163"/>
        <v>от 100 до 900 жителей</v>
      </c>
      <c r="G297" s="39">
        <f t="shared" si="164"/>
        <v>1</v>
      </c>
      <c r="H297" s="72" t="str">
        <f t="shared" si="158"/>
        <v>1</v>
      </c>
      <c r="I297" s="25" t="str">
        <f t="shared" si="165"/>
        <v>не соответствует</v>
      </c>
      <c r="J297" s="25" t="str">
        <f t="shared" si="161"/>
        <v>0,75</v>
      </c>
      <c r="K297" s="25">
        <v>0</v>
      </c>
      <c r="L297" s="25" t="str">
        <f t="shared" si="166"/>
        <v>укомплектован</v>
      </c>
      <c r="M297" s="25" t="str">
        <f t="shared" si="159"/>
        <v>1</v>
      </c>
      <c r="N297" s="41">
        <v>0</v>
      </c>
      <c r="O297" s="75">
        <f t="shared" si="167"/>
        <v>0.75</v>
      </c>
      <c r="P297" s="31">
        <f t="shared" si="168"/>
        <v>1316117</v>
      </c>
      <c r="Q297" s="31">
        <f t="shared" si="169"/>
        <v>987087.75</v>
      </c>
      <c r="R297" s="31">
        <f t="shared" si="170"/>
        <v>987088</v>
      </c>
      <c r="S297" s="32">
        <f t="shared" si="172"/>
        <v>82257.333333333328</v>
      </c>
      <c r="T297" s="32">
        <f t="shared" si="176"/>
        <v>82257.333333333328</v>
      </c>
      <c r="U297" s="32">
        <f t="shared" si="176"/>
        <v>82257.333333333328</v>
      </c>
      <c r="V297" s="32">
        <f t="shared" si="176"/>
        <v>82257.333333333328</v>
      </c>
      <c r="W297" s="32">
        <f t="shared" si="176"/>
        <v>82257.333333333328</v>
      </c>
      <c r="X297" s="32">
        <f t="shared" si="176"/>
        <v>82257.333333333328</v>
      </c>
      <c r="Y297" s="32">
        <f t="shared" si="176"/>
        <v>82257.333333333328</v>
      </c>
      <c r="Z297" s="32">
        <f t="shared" si="176"/>
        <v>82257.333333333328</v>
      </c>
      <c r="AA297" s="32">
        <f t="shared" si="176"/>
        <v>82257.333333333328</v>
      </c>
      <c r="AB297" s="32">
        <f t="shared" si="176"/>
        <v>82257.333333333328</v>
      </c>
      <c r="AC297" s="32">
        <f t="shared" si="176"/>
        <v>82257.333333333328</v>
      </c>
      <c r="AD297" s="32">
        <f t="shared" si="176"/>
        <v>82257.333333333328</v>
      </c>
      <c r="AE297" s="33">
        <f t="shared" si="157"/>
        <v>987088.00000000012</v>
      </c>
      <c r="AF297" s="76"/>
    </row>
    <row r="298" spans="1:32" x14ac:dyDescent="0.25">
      <c r="A298" s="29">
        <f t="shared" si="175"/>
        <v>272</v>
      </c>
      <c r="B298" s="29"/>
      <c r="C298" s="29">
        <f t="shared" si="174"/>
        <v>26</v>
      </c>
      <c r="D298" s="30" t="s">
        <v>323</v>
      </c>
      <c r="E298" s="38">
        <v>274</v>
      </c>
      <c r="F298" s="23" t="str">
        <f t="shared" si="163"/>
        <v>от 100 до 900 жителей</v>
      </c>
      <c r="G298" s="39">
        <f t="shared" si="164"/>
        <v>1</v>
      </c>
      <c r="H298" s="72" t="str">
        <f t="shared" si="158"/>
        <v>1</v>
      </c>
      <c r="I298" s="25" t="str">
        <f t="shared" si="165"/>
        <v>не соответствует</v>
      </c>
      <c r="J298" s="25" t="str">
        <f t="shared" si="161"/>
        <v>0,75</v>
      </c>
      <c r="K298" s="25">
        <v>0</v>
      </c>
      <c r="L298" s="25" t="str">
        <f t="shared" si="166"/>
        <v>не укомплектован</v>
      </c>
      <c r="M298" s="25" t="str">
        <f t="shared" si="159"/>
        <v>0,25</v>
      </c>
      <c r="N298" s="42">
        <v>1</v>
      </c>
      <c r="O298" s="75">
        <f t="shared" si="167"/>
        <v>0.1875</v>
      </c>
      <c r="P298" s="31">
        <f t="shared" si="168"/>
        <v>1316117</v>
      </c>
      <c r="Q298" s="31">
        <f t="shared" si="169"/>
        <v>987087.75</v>
      </c>
      <c r="R298" s="31">
        <f t="shared" si="170"/>
        <v>246772</v>
      </c>
      <c r="S298" s="32">
        <f t="shared" si="172"/>
        <v>20564.333333333332</v>
      </c>
      <c r="T298" s="32">
        <f t="shared" si="176"/>
        <v>20564.333333333332</v>
      </c>
      <c r="U298" s="32">
        <f t="shared" si="176"/>
        <v>20564.333333333332</v>
      </c>
      <c r="V298" s="32">
        <f t="shared" si="176"/>
        <v>20564.333333333332</v>
      </c>
      <c r="W298" s="32">
        <f t="shared" si="176"/>
        <v>20564.333333333332</v>
      </c>
      <c r="X298" s="32">
        <f t="shared" si="176"/>
        <v>20564.333333333332</v>
      </c>
      <c r="Y298" s="32">
        <f t="shared" si="176"/>
        <v>20564.333333333332</v>
      </c>
      <c r="Z298" s="32">
        <f t="shared" si="176"/>
        <v>20564.333333333332</v>
      </c>
      <c r="AA298" s="32">
        <f t="shared" si="176"/>
        <v>20564.333333333332</v>
      </c>
      <c r="AB298" s="32">
        <f t="shared" si="176"/>
        <v>20564.333333333332</v>
      </c>
      <c r="AC298" s="32">
        <f t="shared" si="176"/>
        <v>20564.333333333332</v>
      </c>
      <c r="AD298" s="32">
        <f t="shared" si="176"/>
        <v>20564.333333333332</v>
      </c>
      <c r="AE298" s="33">
        <f t="shared" si="157"/>
        <v>246772.00000000003</v>
      </c>
      <c r="AF298" s="76"/>
    </row>
    <row r="299" spans="1:32" ht="30" x14ac:dyDescent="0.25">
      <c r="A299" s="29">
        <f t="shared" si="175"/>
        <v>273</v>
      </c>
      <c r="B299" s="29"/>
      <c r="C299" s="29">
        <f t="shared" si="174"/>
        <v>27</v>
      </c>
      <c r="D299" s="30" t="s">
        <v>324</v>
      </c>
      <c r="E299" s="38">
        <v>473</v>
      </c>
      <c r="F299" s="23" t="str">
        <f t="shared" si="163"/>
        <v>от 100 до 900 жителей</v>
      </c>
      <c r="G299" s="39">
        <f t="shared" si="164"/>
        <v>1</v>
      </c>
      <c r="H299" s="72" t="str">
        <f t="shared" si="158"/>
        <v>1</v>
      </c>
      <c r="I299" s="25" t="str">
        <f t="shared" si="165"/>
        <v>не соответствует</v>
      </c>
      <c r="J299" s="25" t="str">
        <f t="shared" si="161"/>
        <v>0,75</v>
      </c>
      <c r="K299" s="25">
        <v>0</v>
      </c>
      <c r="L299" s="25" t="str">
        <f t="shared" si="166"/>
        <v>укомплектован</v>
      </c>
      <c r="M299" s="25" t="str">
        <f t="shared" si="159"/>
        <v>1</v>
      </c>
      <c r="N299" s="41"/>
      <c r="O299" s="75">
        <f t="shared" si="167"/>
        <v>0.75</v>
      </c>
      <c r="P299" s="31">
        <f t="shared" si="168"/>
        <v>1316117</v>
      </c>
      <c r="Q299" s="31">
        <f t="shared" si="169"/>
        <v>987087.75</v>
      </c>
      <c r="R299" s="31">
        <f t="shared" si="170"/>
        <v>987088</v>
      </c>
      <c r="S299" s="32">
        <f t="shared" si="172"/>
        <v>82257.333333333328</v>
      </c>
      <c r="T299" s="32">
        <f t="shared" si="176"/>
        <v>82257.333333333328</v>
      </c>
      <c r="U299" s="32">
        <f t="shared" si="176"/>
        <v>82257.333333333328</v>
      </c>
      <c r="V299" s="32">
        <f t="shared" si="176"/>
        <v>82257.333333333328</v>
      </c>
      <c r="W299" s="32">
        <f t="shared" si="176"/>
        <v>82257.333333333328</v>
      </c>
      <c r="X299" s="32">
        <f t="shared" si="176"/>
        <v>82257.333333333328</v>
      </c>
      <c r="Y299" s="32">
        <f t="shared" si="176"/>
        <v>82257.333333333328</v>
      </c>
      <c r="Z299" s="32">
        <f t="shared" si="176"/>
        <v>82257.333333333328</v>
      </c>
      <c r="AA299" s="32">
        <f t="shared" si="176"/>
        <v>82257.333333333328</v>
      </c>
      <c r="AB299" s="32">
        <f t="shared" si="176"/>
        <v>82257.333333333328</v>
      </c>
      <c r="AC299" s="32">
        <f t="shared" si="176"/>
        <v>82257.333333333328</v>
      </c>
      <c r="AD299" s="32">
        <f t="shared" si="176"/>
        <v>82257.333333333328</v>
      </c>
      <c r="AE299" s="33">
        <f t="shared" si="157"/>
        <v>987088.00000000012</v>
      </c>
      <c r="AF299" s="76"/>
    </row>
    <row r="300" spans="1:32" ht="30" x14ac:dyDescent="0.25">
      <c r="A300" s="29">
        <f t="shared" si="175"/>
        <v>274</v>
      </c>
      <c r="B300" s="29"/>
      <c r="C300" s="29">
        <f t="shared" si="174"/>
        <v>28</v>
      </c>
      <c r="D300" s="30" t="s">
        <v>325</v>
      </c>
      <c r="E300" s="38">
        <v>564</v>
      </c>
      <c r="F300" s="23" t="str">
        <f t="shared" si="163"/>
        <v>от 100 до 900 жителей</v>
      </c>
      <c r="G300" s="39">
        <f t="shared" si="164"/>
        <v>1</v>
      </c>
      <c r="H300" s="72" t="str">
        <f t="shared" si="158"/>
        <v>1</v>
      </c>
      <c r="I300" s="25" t="str">
        <f t="shared" si="165"/>
        <v>не соответствует</v>
      </c>
      <c r="J300" s="25" t="str">
        <f t="shared" si="161"/>
        <v>0,75</v>
      </c>
      <c r="K300" s="25">
        <v>0</v>
      </c>
      <c r="L300" s="25" t="str">
        <f t="shared" si="166"/>
        <v>укомплектован</v>
      </c>
      <c r="M300" s="25" t="str">
        <f t="shared" si="159"/>
        <v>1</v>
      </c>
      <c r="N300" s="41"/>
      <c r="O300" s="75">
        <f t="shared" si="167"/>
        <v>0.75</v>
      </c>
      <c r="P300" s="31">
        <f t="shared" si="168"/>
        <v>1316117</v>
      </c>
      <c r="Q300" s="31">
        <f t="shared" si="169"/>
        <v>987087.75</v>
      </c>
      <c r="R300" s="31">
        <f t="shared" si="170"/>
        <v>987088</v>
      </c>
      <c r="S300" s="32">
        <f t="shared" si="172"/>
        <v>82257.333333333328</v>
      </c>
      <c r="T300" s="32">
        <f t="shared" si="176"/>
        <v>82257.333333333328</v>
      </c>
      <c r="U300" s="32">
        <f t="shared" si="176"/>
        <v>82257.333333333328</v>
      </c>
      <c r="V300" s="32">
        <f t="shared" si="176"/>
        <v>82257.333333333328</v>
      </c>
      <c r="W300" s="32">
        <f t="shared" si="176"/>
        <v>82257.333333333328</v>
      </c>
      <c r="X300" s="32">
        <f t="shared" si="176"/>
        <v>82257.333333333328</v>
      </c>
      <c r="Y300" s="32">
        <f t="shared" si="176"/>
        <v>82257.333333333328</v>
      </c>
      <c r="Z300" s="32">
        <f t="shared" si="176"/>
        <v>82257.333333333328</v>
      </c>
      <c r="AA300" s="32">
        <f t="shared" si="176"/>
        <v>82257.333333333328</v>
      </c>
      <c r="AB300" s="32">
        <f t="shared" si="176"/>
        <v>82257.333333333328</v>
      </c>
      <c r="AC300" s="32">
        <f t="shared" si="176"/>
        <v>82257.333333333328</v>
      </c>
      <c r="AD300" s="32">
        <f t="shared" si="176"/>
        <v>82257.333333333328</v>
      </c>
      <c r="AE300" s="33">
        <f t="shared" si="157"/>
        <v>987088.00000000012</v>
      </c>
      <c r="AF300" s="76"/>
    </row>
    <row r="301" spans="1:32" ht="30" x14ac:dyDescent="0.25">
      <c r="A301" s="29">
        <f t="shared" si="175"/>
        <v>275</v>
      </c>
      <c r="B301" s="29"/>
      <c r="C301" s="29">
        <f t="shared" si="174"/>
        <v>29</v>
      </c>
      <c r="D301" s="30" t="s">
        <v>326</v>
      </c>
      <c r="E301" s="38">
        <v>750</v>
      </c>
      <c r="F301" s="23" t="str">
        <f t="shared" si="163"/>
        <v>от 100 до 900 жителей</v>
      </c>
      <c r="G301" s="39">
        <f t="shared" si="164"/>
        <v>1</v>
      </c>
      <c r="H301" s="72" t="str">
        <f t="shared" si="158"/>
        <v>1</v>
      </c>
      <c r="I301" s="25" t="str">
        <f t="shared" si="165"/>
        <v>не соответствует</v>
      </c>
      <c r="J301" s="25" t="str">
        <f t="shared" si="161"/>
        <v>0,75</v>
      </c>
      <c r="K301" s="25">
        <v>0</v>
      </c>
      <c r="L301" s="25" t="str">
        <f t="shared" si="166"/>
        <v>укомплектован</v>
      </c>
      <c r="M301" s="25" t="str">
        <f t="shared" si="159"/>
        <v>1</v>
      </c>
      <c r="N301" s="41">
        <v>0</v>
      </c>
      <c r="O301" s="75">
        <f t="shared" si="167"/>
        <v>0.75</v>
      </c>
      <c r="P301" s="31">
        <f t="shared" si="168"/>
        <v>1316117</v>
      </c>
      <c r="Q301" s="31">
        <f t="shared" si="169"/>
        <v>987087.75</v>
      </c>
      <c r="R301" s="31">
        <f t="shared" si="170"/>
        <v>987088</v>
      </c>
      <c r="S301" s="32">
        <f t="shared" si="172"/>
        <v>82257.333333333328</v>
      </c>
      <c r="T301" s="32">
        <f t="shared" si="176"/>
        <v>82257.333333333328</v>
      </c>
      <c r="U301" s="32">
        <f t="shared" si="176"/>
        <v>82257.333333333328</v>
      </c>
      <c r="V301" s="32">
        <f t="shared" si="176"/>
        <v>82257.333333333328</v>
      </c>
      <c r="W301" s="32">
        <f t="shared" si="176"/>
        <v>82257.333333333328</v>
      </c>
      <c r="X301" s="32">
        <f t="shared" si="176"/>
        <v>82257.333333333328</v>
      </c>
      <c r="Y301" s="32">
        <f t="shared" si="176"/>
        <v>82257.333333333328</v>
      </c>
      <c r="Z301" s="32">
        <f t="shared" si="176"/>
        <v>82257.333333333328</v>
      </c>
      <c r="AA301" s="32">
        <f t="shared" si="176"/>
        <v>82257.333333333328</v>
      </c>
      <c r="AB301" s="32">
        <f t="shared" si="176"/>
        <v>82257.333333333328</v>
      </c>
      <c r="AC301" s="32">
        <f t="shared" si="176"/>
        <v>82257.333333333328</v>
      </c>
      <c r="AD301" s="32">
        <f t="shared" si="176"/>
        <v>82257.333333333328</v>
      </c>
      <c r="AE301" s="33">
        <f t="shared" si="157"/>
        <v>987088.00000000012</v>
      </c>
      <c r="AF301" s="76"/>
    </row>
    <row r="302" spans="1:32" ht="30" x14ac:dyDescent="0.25">
      <c r="A302" s="29">
        <f t="shared" si="175"/>
        <v>276</v>
      </c>
      <c r="B302" s="29"/>
      <c r="C302" s="29">
        <f t="shared" si="174"/>
        <v>30</v>
      </c>
      <c r="D302" s="30" t="s">
        <v>327</v>
      </c>
      <c r="E302" s="38">
        <v>178</v>
      </c>
      <c r="F302" s="23" t="str">
        <f t="shared" si="163"/>
        <v>от 100 до 900 жителей</v>
      </c>
      <c r="G302" s="39">
        <f t="shared" si="164"/>
        <v>1</v>
      </c>
      <c r="H302" s="72" t="str">
        <f t="shared" si="158"/>
        <v>1</v>
      </c>
      <c r="I302" s="25" t="str">
        <f t="shared" si="165"/>
        <v>не соответствует</v>
      </c>
      <c r="J302" s="25" t="str">
        <f t="shared" si="161"/>
        <v>0,75</v>
      </c>
      <c r="K302" s="25">
        <v>0</v>
      </c>
      <c r="L302" s="25" t="str">
        <f t="shared" si="166"/>
        <v>укомплектован</v>
      </c>
      <c r="M302" s="25" t="str">
        <f t="shared" si="159"/>
        <v>1</v>
      </c>
      <c r="N302" s="41"/>
      <c r="O302" s="75">
        <f t="shared" si="167"/>
        <v>0.75</v>
      </c>
      <c r="P302" s="31">
        <f t="shared" si="168"/>
        <v>1316117</v>
      </c>
      <c r="Q302" s="31">
        <f t="shared" si="169"/>
        <v>987087.75</v>
      </c>
      <c r="R302" s="31">
        <f t="shared" si="170"/>
        <v>987088</v>
      </c>
      <c r="S302" s="32">
        <f t="shared" si="172"/>
        <v>82257.333333333328</v>
      </c>
      <c r="T302" s="32">
        <f t="shared" si="176"/>
        <v>82257.333333333328</v>
      </c>
      <c r="U302" s="32">
        <f t="shared" si="176"/>
        <v>82257.333333333328</v>
      </c>
      <c r="V302" s="32">
        <f t="shared" si="176"/>
        <v>82257.333333333328</v>
      </c>
      <c r="W302" s="32">
        <f t="shared" si="176"/>
        <v>82257.333333333328</v>
      </c>
      <c r="X302" s="32">
        <f t="shared" si="176"/>
        <v>82257.333333333328</v>
      </c>
      <c r="Y302" s="32">
        <f t="shared" si="176"/>
        <v>82257.333333333328</v>
      </c>
      <c r="Z302" s="32">
        <f t="shared" si="176"/>
        <v>82257.333333333328</v>
      </c>
      <c r="AA302" s="32">
        <f t="shared" si="176"/>
        <v>82257.333333333328</v>
      </c>
      <c r="AB302" s="32">
        <f t="shared" si="176"/>
        <v>82257.333333333328</v>
      </c>
      <c r="AC302" s="32">
        <f t="shared" si="176"/>
        <v>82257.333333333328</v>
      </c>
      <c r="AD302" s="32">
        <f t="shared" si="176"/>
        <v>82257.333333333328</v>
      </c>
      <c r="AE302" s="33">
        <f t="shared" si="157"/>
        <v>987088.00000000012</v>
      </c>
      <c r="AF302" s="76"/>
    </row>
    <row r="303" spans="1:32" ht="30" x14ac:dyDescent="0.25">
      <c r="A303" s="29">
        <f t="shared" si="175"/>
        <v>277</v>
      </c>
      <c r="B303" s="29"/>
      <c r="C303" s="29">
        <f t="shared" si="174"/>
        <v>31</v>
      </c>
      <c r="D303" s="30" t="s">
        <v>328</v>
      </c>
      <c r="E303" s="38">
        <v>74</v>
      </c>
      <c r="F303" s="23" t="str">
        <f t="shared" si="163"/>
        <v>до 100 жителей</v>
      </c>
      <c r="G303" s="39">
        <f t="shared" si="164"/>
        <v>0</v>
      </c>
      <c r="H303" s="72">
        <f t="shared" si="158"/>
        <v>0.9</v>
      </c>
      <c r="I303" s="25" t="str">
        <f t="shared" si="165"/>
        <v>не соответствует</v>
      </c>
      <c r="J303" s="25" t="str">
        <f t="shared" si="161"/>
        <v>0,75</v>
      </c>
      <c r="K303" s="25">
        <v>0</v>
      </c>
      <c r="L303" s="25" t="str">
        <f t="shared" si="166"/>
        <v>не укомплектован</v>
      </c>
      <c r="M303" s="25" t="str">
        <f t="shared" si="159"/>
        <v>0,25</v>
      </c>
      <c r="N303" s="42">
        <v>1</v>
      </c>
      <c r="O303" s="75">
        <f t="shared" si="167"/>
        <v>0.16875000000000001</v>
      </c>
      <c r="P303" s="31">
        <f t="shared" si="168"/>
        <v>1184505.3</v>
      </c>
      <c r="Q303" s="31">
        <f t="shared" si="169"/>
        <v>888378.97500000009</v>
      </c>
      <c r="R303" s="31">
        <f t="shared" si="170"/>
        <v>222095</v>
      </c>
      <c r="S303" s="32">
        <f t="shared" si="172"/>
        <v>18507.916666666668</v>
      </c>
      <c r="T303" s="32">
        <f t="shared" si="176"/>
        <v>18507.916666666668</v>
      </c>
      <c r="U303" s="32">
        <f t="shared" si="176"/>
        <v>18507.916666666668</v>
      </c>
      <c r="V303" s="32">
        <f t="shared" si="176"/>
        <v>18507.916666666668</v>
      </c>
      <c r="W303" s="32">
        <f t="shared" si="176"/>
        <v>18507.916666666668</v>
      </c>
      <c r="X303" s="32">
        <f t="shared" si="176"/>
        <v>18507.916666666668</v>
      </c>
      <c r="Y303" s="32">
        <f t="shared" si="176"/>
        <v>18507.916666666668</v>
      </c>
      <c r="Z303" s="32">
        <f t="shared" si="176"/>
        <v>18507.916666666668</v>
      </c>
      <c r="AA303" s="32">
        <f t="shared" si="176"/>
        <v>18507.916666666668</v>
      </c>
      <c r="AB303" s="32">
        <f t="shared" si="176"/>
        <v>18507.916666666668</v>
      </c>
      <c r="AC303" s="32">
        <f t="shared" si="176"/>
        <v>18507.916666666668</v>
      </c>
      <c r="AD303" s="32">
        <f t="shared" si="176"/>
        <v>18507.916666666668</v>
      </c>
      <c r="AE303" s="33">
        <f t="shared" si="157"/>
        <v>222094.99999999997</v>
      </c>
      <c r="AF303" s="76"/>
    </row>
    <row r="304" spans="1:32" ht="30" x14ac:dyDescent="0.25">
      <c r="A304" s="29">
        <f t="shared" si="175"/>
        <v>278</v>
      </c>
      <c r="B304" s="29"/>
      <c r="C304" s="29">
        <f t="shared" si="174"/>
        <v>32</v>
      </c>
      <c r="D304" s="30" t="s">
        <v>329</v>
      </c>
      <c r="E304" s="38">
        <v>366</v>
      </c>
      <c r="F304" s="23" t="str">
        <f t="shared" si="163"/>
        <v>от 100 до 900 жителей</v>
      </c>
      <c r="G304" s="39">
        <f t="shared" si="164"/>
        <v>1</v>
      </c>
      <c r="H304" s="72" t="str">
        <f t="shared" si="158"/>
        <v>1</v>
      </c>
      <c r="I304" s="25" t="str">
        <f t="shared" si="165"/>
        <v>не соответствует</v>
      </c>
      <c r="J304" s="25" t="str">
        <f t="shared" si="161"/>
        <v>0,75</v>
      </c>
      <c r="K304" s="25">
        <v>0</v>
      </c>
      <c r="L304" s="25" t="str">
        <f t="shared" si="166"/>
        <v>укомплектован</v>
      </c>
      <c r="M304" s="25" t="str">
        <f t="shared" si="159"/>
        <v>1</v>
      </c>
      <c r="N304" s="41"/>
      <c r="O304" s="75">
        <f t="shared" si="167"/>
        <v>0.75</v>
      </c>
      <c r="P304" s="31">
        <f t="shared" si="168"/>
        <v>1316117</v>
      </c>
      <c r="Q304" s="31">
        <f t="shared" si="169"/>
        <v>987087.75</v>
      </c>
      <c r="R304" s="31">
        <f t="shared" si="170"/>
        <v>987088</v>
      </c>
      <c r="S304" s="32">
        <f t="shared" si="172"/>
        <v>82257.333333333328</v>
      </c>
      <c r="T304" s="32">
        <f t="shared" si="176"/>
        <v>82257.333333333328</v>
      </c>
      <c r="U304" s="32">
        <f t="shared" si="176"/>
        <v>82257.333333333328</v>
      </c>
      <c r="V304" s="32">
        <f t="shared" si="176"/>
        <v>82257.333333333328</v>
      </c>
      <c r="W304" s="32">
        <f t="shared" si="176"/>
        <v>82257.333333333328</v>
      </c>
      <c r="X304" s="32">
        <f t="shared" si="176"/>
        <v>82257.333333333328</v>
      </c>
      <c r="Y304" s="32">
        <f t="shared" si="176"/>
        <v>82257.333333333328</v>
      </c>
      <c r="Z304" s="32">
        <f t="shared" si="176"/>
        <v>82257.333333333328</v>
      </c>
      <c r="AA304" s="32">
        <f t="shared" si="176"/>
        <v>82257.333333333328</v>
      </c>
      <c r="AB304" s="32">
        <f t="shared" si="176"/>
        <v>82257.333333333328</v>
      </c>
      <c r="AC304" s="32">
        <f t="shared" si="176"/>
        <v>82257.333333333328</v>
      </c>
      <c r="AD304" s="32">
        <f t="shared" si="176"/>
        <v>82257.333333333328</v>
      </c>
      <c r="AE304" s="33">
        <f t="shared" si="157"/>
        <v>987088.00000000012</v>
      </c>
      <c r="AF304" s="76"/>
    </row>
    <row r="305" spans="1:32" x14ac:dyDescent="0.25">
      <c r="A305" s="19"/>
      <c r="B305" s="19">
        <v>15</v>
      </c>
      <c r="C305" s="19"/>
      <c r="D305" s="21" t="s">
        <v>330</v>
      </c>
      <c r="E305" s="38"/>
      <c r="F305" s="23"/>
      <c r="G305" s="39"/>
      <c r="H305" s="72"/>
      <c r="I305" s="25"/>
      <c r="J305" s="25"/>
      <c r="K305" s="25"/>
      <c r="L305" s="25"/>
      <c r="M305" s="25"/>
      <c r="N305" s="41"/>
      <c r="O305" s="75"/>
      <c r="P305" s="26">
        <f t="shared" ref="P305:AD305" si="177">SUM(P306:P314)</f>
        <v>11713441.300000001</v>
      </c>
      <c r="Q305" s="26">
        <f t="shared" si="177"/>
        <v>8785080.9749999996</v>
      </c>
      <c r="R305" s="26">
        <f t="shared" si="177"/>
        <v>8785083</v>
      </c>
      <c r="S305" s="27">
        <f t="shared" si="177"/>
        <v>732090.25</v>
      </c>
      <c r="T305" s="27">
        <f t="shared" si="177"/>
        <v>732090.25</v>
      </c>
      <c r="U305" s="27">
        <f t="shared" si="177"/>
        <v>732090.25</v>
      </c>
      <c r="V305" s="27">
        <f t="shared" si="177"/>
        <v>732090.25</v>
      </c>
      <c r="W305" s="27">
        <f t="shared" si="177"/>
        <v>732090.25</v>
      </c>
      <c r="X305" s="27">
        <f t="shared" si="177"/>
        <v>732090.25</v>
      </c>
      <c r="Y305" s="27">
        <f t="shared" si="177"/>
        <v>732090.25</v>
      </c>
      <c r="Z305" s="27">
        <f t="shared" si="177"/>
        <v>732090.25</v>
      </c>
      <c r="AA305" s="27">
        <f t="shared" si="177"/>
        <v>732090.25</v>
      </c>
      <c r="AB305" s="27">
        <f t="shared" si="177"/>
        <v>732090.25</v>
      </c>
      <c r="AC305" s="27">
        <f t="shared" si="177"/>
        <v>732090.25</v>
      </c>
      <c r="AD305" s="27">
        <f t="shared" si="177"/>
        <v>732090.25</v>
      </c>
      <c r="AE305" s="28">
        <f>SUM(AE306:AE314)</f>
        <v>8785083.0000000019</v>
      </c>
      <c r="AF305" s="77"/>
    </row>
    <row r="306" spans="1:32" x14ac:dyDescent="0.25">
      <c r="A306" s="29">
        <f>A304+1</f>
        <v>279</v>
      </c>
      <c r="B306" s="29"/>
      <c r="C306" s="29">
        <v>1</v>
      </c>
      <c r="D306" s="30" t="s">
        <v>331</v>
      </c>
      <c r="E306" s="38">
        <v>434</v>
      </c>
      <c r="F306" s="23" t="str">
        <f t="shared" ref="F306:F314" si="178">IF(G306=0,"до 100 жителей",IF(G306=1,"от 100 до 900 жителей",IF(G306=2,"от 900 до 1500 жителей",IF(G306=3,"от 1500 до 2000 жителей",IF(G306=4,"более 2000 жителей")))))</f>
        <v>от 100 до 900 жителей</v>
      </c>
      <c r="G306" s="39">
        <f t="shared" ref="G306:G314" si="179">IF(E306&lt;100,0,(IF(E306&lt;900,1,(IF(E306&lt;1500,2,IF(E306&lt;2000,3,4))))))</f>
        <v>1</v>
      </c>
      <c r="H306" s="72" t="str">
        <f t="shared" si="158"/>
        <v>1</v>
      </c>
      <c r="I306" s="25" t="str">
        <f t="shared" ref="I306:I314" si="180">IF(K306=0,"не соответствует",IF(K306=1,"соответствует",))</f>
        <v>не соответствует</v>
      </c>
      <c r="J306" s="25" t="str">
        <f t="shared" si="161"/>
        <v>0,75</v>
      </c>
      <c r="K306" s="25">
        <v>0</v>
      </c>
      <c r="L306" s="25" t="str">
        <f t="shared" ref="L306:L314" si="181">IF(N306=0,"укомплектован",IF(N306=1,"не укомплектован",))</f>
        <v>укомплектован</v>
      </c>
      <c r="M306" s="25" t="str">
        <f t="shared" si="159"/>
        <v>1</v>
      </c>
      <c r="N306" s="41">
        <v>0</v>
      </c>
      <c r="O306" s="75">
        <f t="shared" ref="O306:O314" si="182">H306*J306*M306</f>
        <v>0.75</v>
      </c>
      <c r="P306" s="31">
        <f t="shared" ref="P306:P314" si="183">IF(G306=0,$E$3*H306,IF(G306=4,$E$5*H306,IF(G306=1,$E$3,IF(G306=2,$E$4,IF(G306=3,$E$5)))))</f>
        <v>1316117</v>
      </c>
      <c r="Q306" s="31">
        <f t="shared" ref="Q306:Q314" si="184">IF(K306=0,P306*$I$7,P306)</f>
        <v>987087.75</v>
      </c>
      <c r="R306" s="31">
        <f t="shared" ref="R306:R314" si="185">ROUND(IF(N306=1,Q306*$R$7,Q306),0)</f>
        <v>987088</v>
      </c>
      <c r="S306" s="32">
        <f>R306/12</f>
        <v>82257.333333333328</v>
      </c>
      <c r="T306" s="32">
        <f>S306</f>
        <v>82257.333333333328</v>
      </c>
      <c r="U306" s="32">
        <f t="shared" ref="U306:AD306" si="186">T306</f>
        <v>82257.333333333328</v>
      </c>
      <c r="V306" s="32">
        <f t="shared" si="186"/>
        <v>82257.333333333328</v>
      </c>
      <c r="W306" s="32">
        <f t="shared" si="186"/>
        <v>82257.333333333328</v>
      </c>
      <c r="X306" s="32">
        <f t="shared" si="186"/>
        <v>82257.333333333328</v>
      </c>
      <c r="Y306" s="32">
        <f t="shared" si="186"/>
        <v>82257.333333333328</v>
      </c>
      <c r="Z306" s="32">
        <f t="shared" si="186"/>
        <v>82257.333333333328</v>
      </c>
      <c r="AA306" s="32">
        <f t="shared" si="186"/>
        <v>82257.333333333328</v>
      </c>
      <c r="AB306" s="32">
        <f t="shared" si="186"/>
        <v>82257.333333333328</v>
      </c>
      <c r="AC306" s="32">
        <f t="shared" si="186"/>
        <v>82257.333333333328</v>
      </c>
      <c r="AD306" s="32">
        <f t="shared" si="186"/>
        <v>82257.333333333328</v>
      </c>
      <c r="AE306" s="33">
        <f t="shared" si="157"/>
        <v>987088.00000000012</v>
      </c>
      <c r="AF306" s="76"/>
    </row>
    <row r="307" spans="1:32" x14ac:dyDescent="0.25">
      <c r="A307" s="29">
        <f t="shared" ref="A307:A370" si="187">A306+1</f>
        <v>280</v>
      </c>
      <c r="B307" s="29"/>
      <c r="C307" s="29">
        <f>C306+1</f>
        <v>2</v>
      </c>
      <c r="D307" s="30" t="s">
        <v>332</v>
      </c>
      <c r="E307" s="38">
        <v>430</v>
      </c>
      <c r="F307" s="23" t="str">
        <f t="shared" si="178"/>
        <v>от 100 до 900 жителей</v>
      </c>
      <c r="G307" s="39">
        <f t="shared" si="179"/>
        <v>1</v>
      </c>
      <c r="H307" s="72" t="str">
        <f t="shared" si="158"/>
        <v>1</v>
      </c>
      <c r="I307" s="25" t="str">
        <f t="shared" si="180"/>
        <v>не соответствует</v>
      </c>
      <c r="J307" s="25" t="str">
        <f t="shared" si="161"/>
        <v>0,75</v>
      </c>
      <c r="K307" s="25">
        <v>0</v>
      </c>
      <c r="L307" s="25" t="str">
        <f t="shared" si="181"/>
        <v>укомплектован</v>
      </c>
      <c r="M307" s="25" t="str">
        <f t="shared" si="159"/>
        <v>1</v>
      </c>
      <c r="N307" s="41"/>
      <c r="O307" s="75">
        <f t="shared" si="182"/>
        <v>0.75</v>
      </c>
      <c r="P307" s="31">
        <f t="shared" si="183"/>
        <v>1316117</v>
      </c>
      <c r="Q307" s="31">
        <f t="shared" si="184"/>
        <v>987087.75</v>
      </c>
      <c r="R307" s="31">
        <f t="shared" si="185"/>
        <v>987088</v>
      </c>
      <c r="S307" s="32">
        <f t="shared" ref="S307:S314" si="188">R307/12</f>
        <v>82257.333333333328</v>
      </c>
      <c r="T307" s="32">
        <f t="shared" ref="T307:AD314" si="189">S307</f>
        <v>82257.333333333328</v>
      </c>
      <c r="U307" s="32">
        <f t="shared" si="189"/>
        <v>82257.333333333328</v>
      </c>
      <c r="V307" s="32">
        <f t="shared" si="189"/>
        <v>82257.333333333328</v>
      </c>
      <c r="W307" s="32">
        <f t="shared" si="189"/>
        <v>82257.333333333328</v>
      </c>
      <c r="X307" s="32">
        <f t="shared" si="189"/>
        <v>82257.333333333328</v>
      </c>
      <c r="Y307" s="32">
        <f t="shared" si="189"/>
        <v>82257.333333333328</v>
      </c>
      <c r="Z307" s="32">
        <f t="shared" si="189"/>
        <v>82257.333333333328</v>
      </c>
      <c r="AA307" s="32">
        <f t="shared" si="189"/>
        <v>82257.333333333328</v>
      </c>
      <c r="AB307" s="32">
        <f t="shared" si="189"/>
        <v>82257.333333333328</v>
      </c>
      <c r="AC307" s="32">
        <f t="shared" si="189"/>
        <v>82257.333333333328</v>
      </c>
      <c r="AD307" s="32">
        <f t="shared" si="189"/>
        <v>82257.333333333328</v>
      </c>
      <c r="AE307" s="33">
        <f t="shared" si="157"/>
        <v>987088.00000000012</v>
      </c>
      <c r="AF307" s="76"/>
    </row>
    <row r="308" spans="1:32" x14ac:dyDescent="0.25">
      <c r="A308" s="29">
        <f t="shared" si="187"/>
        <v>281</v>
      </c>
      <c r="B308" s="29"/>
      <c r="C308" s="29">
        <f t="shared" ref="C308:C314" si="190">C307+1</f>
        <v>3</v>
      </c>
      <c r="D308" s="30" t="s">
        <v>333</v>
      </c>
      <c r="E308" s="38">
        <v>510</v>
      </c>
      <c r="F308" s="23" t="str">
        <f t="shared" si="178"/>
        <v>от 100 до 900 жителей</v>
      </c>
      <c r="G308" s="39">
        <f t="shared" si="179"/>
        <v>1</v>
      </c>
      <c r="H308" s="72" t="str">
        <f t="shared" si="158"/>
        <v>1</v>
      </c>
      <c r="I308" s="25" t="str">
        <f t="shared" si="180"/>
        <v>не соответствует</v>
      </c>
      <c r="J308" s="25" t="str">
        <f t="shared" si="161"/>
        <v>0,75</v>
      </c>
      <c r="K308" s="25">
        <v>0</v>
      </c>
      <c r="L308" s="25" t="str">
        <f t="shared" si="181"/>
        <v>укомплектован</v>
      </c>
      <c r="M308" s="25" t="str">
        <f t="shared" si="159"/>
        <v>1</v>
      </c>
      <c r="N308" s="41"/>
      <c r="O308" s="75">
        <f t="shared" si="182"/>
        <v>0.75</v>
      </c>
      <c r="P308" s="31">
        <f t="shared" si="183"/>
        <v>1316117</v>
      </c>
      <c r="Q308" s="31">
        <f t="shared" si="184"/>
        <v>987087.75</v>
      </c>
      <c r="R308" s="31">
        <f t="shared" si="185"/>
        <v>987088</v>
      </c>
      <c r="S308" s="32">
        <f t="shared" si="188"/>
        <v>82257.333333333328</v>
      </c>
      <c r="T308" s="32">
        <f t="shared" si="189"/>
        <v>82257.333333333328</v>
      </c>
      <c r="U308" s="32">
        <f t="shared" si="189"/>
        <v>82257.333333333328</v>
      </c>
      <c r="V308" s="32">
        <f t="shared" si="189"/>
        <v>82257.333333333328</v>
      </c>
      <c r="W308" s="32">
        <f t="shared" si="189"/>
        <v>82257.333333333328</v>
      </c>
      <c r="X308" s="32">
        <f t="shared" si="189"/>
        <v>82257.333333333328</v>
      </c>
      <c r="Y308" s="32">
        <f t="shared" si="189"/>
        <v>82257.333333333328</v>
      </c>
      <c r="Z308" s="32">
        <f t="shared" si="189"/>
        <v>82257.333333333328</v>
      </c>
      <c r="AA308" s="32">
        <f t="shared" si="189"/>
        <v>82257.333333333328</v>
      </c>
      <c r="AB308" s="32">
        <f t="shared" si="189"/>
        <v>82257.333333333328</v>
      </c>
      <c r="AC308" s="32">
        <f t="shared" si="189"/>
        <v>82257.333333333328</v>
      </c>
      <c r="AD308" s="32">
        <f t="shared" si="189"/>
        <v>82257.333333333328</v>
      </c>
      <c r="AE308" s="33">
        <f t="shared" si="157"/>
        <v>987088.00000000012</v>
      </c>
      <c r="AF308" s="76"/>
    </row>
    <row r="309" spans="1:32" x14ac:dyDescent="0.25">
      <c r="A309" s="29">
        <f t="shared" si="187"/>
        <v>282</v>
      </c>
      <c r="B309" s="29"/>
      <c r="C309" s="29">
        <f t="shared" si="190"/>
        <v>4</v>
      </c>
      <c r="D309" s="30" t="s">
        <v>334</v>
      </c>
      <c r="E309" s="38">
        <v>306</v>
      </c>
      <c r="F309" s="23" t="str">
        <f t="shared" si="178"/>
        <v>от 100 до 900 жителей</v>
      </c>
      <c r="G309" s="39">
        <f t="shared" si="179"/>
        <v>1</v>
      </c>
      <c r="H309" s="72" t="str">
        <f t="shared" si="158"/>
        <v>1</v>
      </c>
      <c r="I309" s="25" t="str">
        <f t="shared" si="180"/>
        <v>не соответствует</v>
      </c>
      <c r="J309" s="25" t="str">
        <f t="shared" si="161"/>
        <v>0,75</v>
      </c>
      <c r="K309" s="25">
        <v>0</v>
      </c>
      <c r="L309" s="25" t="str">
        <f t="shared" si="181"/>
        <v>укомплектован</v>
      </c>
      <c r="M309" s="25" t="str">
        <f t="shared" si="159"/>
        <v>1</v>
      </c>
      <c r="N309" s="41"/>
      <c r="O309" s="75">
        <f t="shared" si="182"/>
        <v>0.75</v>
      </c>
      <c r="P309" s="31">
        <f t="shared" si="183"/>
        <v>1316117</v>
      </c>
      <c r="Q309" s="31">
        <f t="shared" si="184"/>
        <v>987087.75</v>
      </c>
      <c r="R309" s="31">
        <f t="shared" si="185"/>
        <v>987088</v>
      </c>
      <c r="S309" s="32">
        <f t="shared" si="188"/>
        <v>82257.333333333328</v>
      </c>
      <c r="T309" s="32">
        <f t="shared" si="189"/>
        <v>82257.333333333328</v>
      </c>
      <c r="U309" s="32">
        <f t="shared" si="189"/>
        <v>82257.333333333328</v>
      </c>
      <c r="V309" s="32">
        <f t="shared" si="189"/>
        <v>82257.333333333328</v>
      </c>
      <c r="W309" s="32">
        <f t="shared" si="189"/>
        <v>82257.333333333328</v>
      </c>
      <c r="X309" s="32">
        <f t="shared" si="189"/>
        <v>82257.333333333328</v>
      </c>
      <c r="Y309" s="32">
        <f t="shared" si="189"/>
        <v>82257.333333333328</v>
      </c>
      <c r="Z309" s="32">
        <f t="shared" si="189"/>
        <v>82257.333333333328</v>
      </c>
      <c r="AA309" s="32">
        <f t="shared" si="189"/>
        <v>82257.333333333328</v>
      </c>
      <c r="AB309" s="32">
        <f t="shared" si="189"/>
        <v>82257.333333333328</v>
      </c>
      <c r="AC309" s="32">
        <f t="shared" si="189"/>
        <v>82257.333333333328</v>
      </c>
      <c r="AD309" s="32">
        <f t="shared" si="189"/>
        <v>82257.333333333328</v>
      </c>
      <c r="AE309" s="33">
        <f t="shared" si="157"/>
        <v>987088.00000000012</v>
      </c>
      <c r="AF309" s="76"/>
    </row>
    <row r="310" spans="1:32" x14ac:dyDescent="0.25">
      <c r="A310" s="29">
        <f t="shared" si="187"/>
        <v>283</v>
      </c>
      <c r="B310" s="29"/>
      <c r="C310" s="29">
        <f t="shared" si="190"/>
        <v>5</v>
      </c>
      <c r="D310" s="30" t="s">
        <v>335</v>
      </c>
      <c r="E310" s="38">
        <v>340</v>
      </c>
      <c r="F310" s="23" t="str">
        <f t="shared" si="178"/>
        <v>от 100 до 900 жителей</v>
      </c>
      <c r="G310" s="39">
        <f t="shared" si="179"/>
        <v>1</v>
      </c>
      <c r="H310" s="72" t="str">
        <f t="shared" si="158"/>
        <v>1</v>
      </c>
      <c r="I310" s="25" t="str">
        <f t="shared" si="180"/>
        <v>не соответствует</v>
      </c>
      <c r="J310" s="25" t="str">
        <f t="shared" si="161"/>
        <v>0,75</v>
      </c>
      <c r="K310" s="25">
        <v>0</v>
      </c>
      <c r="L310" s="25" t="str">
        <f t="shared" si="181"/>
        <v>укомплектован</v>
      </c>
      <c r="M310" s="25" t="str">
        <f t="shared" si="159"/>
        <v>1</v>
      </c>
      <c r="N310" s="41">
        <v>0</v>
      </c>
      <c r="O310" s="75">
        <f t="shared" si="182"/>
        <v>0.75</v>
      </c>
      <c r="P310" s="31">
        <f t="shared" si="183"/>
        <v>1316117</v>
      </c>
      <c r="Q310" s="31">
        <f t="shared" si="184"/>
        <v>987087.75</v>
      </c>
      <c r="R310" s="31">
        <f t="shared" si="185"/>
        <v>987088</v>
      </c>
      <c r="S310" s="32">
        <f t="shared" si="188"/>
        <v>82257.333333333328</v>
      </c>
      <c r="T310" s="32">
        <f t="shared" si="189"/>
        <v>82257.333333333328</v>
      </c>
      <c r="U310" s="32">
        <f t="shared" si="189"/>
        <v>82257.333333333328</v>
      </c>
      <c r="V310" s="32">
        <f t="shared" si="189"/>
        <v>82257.333333333328</v>
      </c>
      <c r="W310" s="32">
        <f t="shared" si="189"/>
        <v>82257.333333333328</v>
      </c>
      <c r="X310" s="32">
        <f t="shared" si="189"/>
        <v>82257.333333333328</v>
      </c>
      <c r="Y310" s="32">
        <f t="shared" si="189"/>
        <v>82257.333333333328</v>
      </c>
      <c r="Z310" s="32">
        <f t="shared" si="189"/>
        <v>82257.333333333328</v>
      </c>
      <c r="AA310" s="32">
        <f t="shared" si="189"/>
        <v>82257.333333333328</v>
      </c>
      <c r="AB310" s="32">
        <f t="shared" si="189"/>
        <v>82257.333333333328</v>
      </c>
      <c r="AC310" s="32">
        <f t="shared" si="189"/>
        <v>82257.333333333328</v>
      </c>
      <c r="AD310" s="32">
        <f t="shared" si="189"/>
        <v>82257.333333333328</v>
      </c>
      <c r="AE310" s="33">
        <f t="shared" si="157"/>
        <v>987088.00000000012</v>
      </c>
      <c r="AF310" s="76"/>
    </row>
    <row r="311" spans="1:32" x14ac:dyDescent="0.25">
      <c r="A311" s="29">
        <f t="shared" si="187"/>
        <v>284</v>
      </c>
      <c r="B311" s="29"/>
      <c r="C311" s="29">
        <f t="shared" si="190"/>
        <v>6</v>
      </c>
      <c r="D311" s="30" t="s">
        <v>336</v>
      </c>
      <c r="E311" s="38">
        <v>255</v>
      </c>
      <c r="F311" s="23" t="str">
        <f t="shared" si="178"/>
        <v>от 100 до 900 жителей</v>
      </c>
      <c r="G311" s="39">
        <f t="shared" si="179"/>
        <v>1</v>
      </c>
      <c r="H311" s="72" t="str">
        <f t="shared" si="158"/>
        <v>1</v>
      </c>
      <c r="I311" s="25" t="str">
        <f t="shared" si="180"/>
        <v>не соответствует</v>
      </c>
      <c r="J311" s="25" t="str">
        <f t="shared" si="161"/>
        <v>0,75</v>
      </c>
      <c r="K311" s="25">
        <v>0</v>
      </c>
      <c r="L311" s="25" t="str">
        <f t="shared" si="181"/>
        <v>укомплектован</v>
      </c>
      <c r="M311" s="25" t="str">
        <f t="shared" si="159"/>
        <v>1</v>
      </c>
      <c r="N311" s="41"/>
      <c r="O311" s="75">
        <f t="shared" si="182"/>
        <v>0.75</v>
      </c>
      <c r="P311" s="31">
        <f t="shared" si="183"/>
        <v>1316117</v>
      </c>
      <c r="Q311" s="31">
        <f t="shared" si="184"/>
        <v>987087.75</v>
      </c>
      <c r="R311" s="31">
        <f t="shared" si="185"/>
        <v>987088</v>
      </c>
      <c r="S311" s="32">
        <f t="shared" si="188"/>
        <v>82257.333333333328</v>
      </c>
      <c r="T311" s="32">
        <f t="shared" si="189"/>
        <v>82257.333333333328</v>
      </c>
      <c r="U311" s="32">
        <f t="shared" si="189"/>
        <v>82257.333333333328</v>
      </c>
      <c r="V311" s="32">
        <f t="shared" si="189"/>
        <v>82257.333333333328</v>
      </c>
      <c r="W311" s="32">
        <f t="shared" si="189"/>
        <v>82257.333333333328</v>
      </c>
      <c r="X311" s="32">
        <f t="shared" si="189"/>
        <v>82257.333333333328</v>
      </c>
      <c r="Y311" s="32">
        <f t="shared" si="189"/>
        <v>82257.333333333328</v>
      </c>
      <c r="Z311" s="32">
        <f t="shared" si="189"/>
        <v>82257.333333333328</v>
      </c>
      <c r="AA311" s="32">
        <f t="shared" si="189"/>
        <v>82257.333333333328</v>
      </c>
      <c r="AB311" s="32">
        <f t="shared" si="189"/>
        <v>82257.333333333328</v>
      </c>
      <c r="AC311" s="32">
        <f t="shared" si="189"/>
        <v>82257.333333333328</v>
      </c>
      <c r="AD311" s="32">
        <f t="shared" si="189"/>
        <v>82257.333333333328</v>
      </c>
      <c r="AE311" s="33">
        <f t="shared" si="157"/>
        <v>987088.00000000012</v>
      </c>
      <c r="AF311" s="76"/>
    </row>
    <row r="312" spans="1:32" x14ac:dyDescent="0.25">
      <c r="A312" s="29">
        <f>A311+1</f>
        <v>285</v>
      </c>
      <c r="B312" s="29"/>
      <c r="C312" s="29">
        <f t="shared" si="190"/>
        <v>7</v>
      </c>
      <c r="D312" s="30" t="s">
        <v>337</v>
      </c>
      <c r="E312" s="38">
        <v>93</v>
      </c>
      <c r="F312" s="23" t="str">
        <f t="shared" si="178"/>
        <v>до 100 жителей</v>
      </c>
      <c r="G312" s="39">
        <f t="shared" si="179"/>
        <v>0</v>
      </c>
      <c r="H312" s="72">
        <f t="shared" si="158"/>
        <v>0.9</v>
      </c>
      <c r="I312" s="25" t="str">
        <f t="shared" si="180"/>
        <v>не соответствует</v>
      </c>
      <c r="J312" s="25" t="str">
        <f t="shared" si="161"/>
        <v>0,75</v>
      </c>
      <c r="K312" s="25">
        <v>0</v>
      </c>
      <c r="L312" s="25" t="str">
        <f t="shared" si="181"/>
        <v>укомплектован</v>
      </c>
      <c r="M312" s="25" t="str">
        <f t="shared" si="159"/>
        <v>1</v>
      </c>
      <c r="N312" s="41"/>
      <c r="O312" s="75">
        <f t="shared" si="182"/>
        <v>0.67500000000000004</v>
      </c>
      <c r="P312" s="31">
        <f t="shared" si="183"/>
        <v>1184505.3</v>
      </c>
      <c r="Q312" s="31">
        <f t="shared" si="184"/>
        <v>888378.97500000009</v>
      </c>
      <c r="R312" s="31">
        <f t="shared" si="185"/>
        <v>888379</v>
      </c>
      <c r="S312" s="32">
        <f t="shared" si="188"/>
        <v>74031.583333333328</v>
      </c>
      <c r="T312" s="32">
        <f t="shared" si="189"/>
        <v>74031.583333333328</v>
      </c>
      <c r="U312" s="32">
        <f t="shared" si="189"/>
        <v>74031.583333333328</v>
      </c>
      <c r="V312" s="32">
        <f t="shared" si="189"/>
        <v>74031.583333333328</v>
      </c>
      <c r="W312" s="32">
        <f t="shared" si="189"/>
        <v>74031.583333333328</v>
      </c>
      <c r="X312" s="32">
        <f t="shared" si="189"/>
        <v>74031.583333333328</v>
      </c>
      <c r="Y312" s="32">
        <f t="shared" si="189"/>
        <v>74031.583333333328</v>
      </c>
      <c r="Z312" s="32">
        <f t="shared" si="189"/>
        <v>74031.583333333328</v>
      </c>
      <c r="AA312" s="32">
        <f t="shared" si="189"/>
        <v>74031.583333333328</v>
      </c>
      <c r="AB312" s="32">
        <f t="shared" si="189"/>
        <v>74031.583333333328</v>
      </c>
      <c r="AC312" s="32">
        <f t="shared" si="189"/>
        <v>74031.583333333328</v>
      </c>
      <c r="AD312" s="32">
        <f t="shared" si="189"/>
        <v>74031.583333333328</v>
      </c>
      <c r="AE312" s="33">
        <f t="shared" si="157"/>
        <v>888379.00000000012</v>
      </c>
      <c r="AF312" s="76"/>
    </row>
    <row r="313" spans="1:32" x14ac:dyDescent="0.25">
      <c r="A313" s="29">
        <f t="shared" si="187"/>
        <v>286</v>
      </c>
      <c r="B313" s="29"/>
      <c r="C313" s="29">
        <f t="shared" si="190"/>
        <v>8</v>
      </c>
      <c r="D313" s="30" t="s">
        <v>338</v>
      </c>
      <c r="E313" s="38">
        <v>882</v>
      </c>
      <c r="F313" s="23" t="str">
        <f t="shared" si="178"/>
        <v>от 100 до 900 жителей</v>
      </c>
      <c r="G313" s="39">
        <f t="shared" si="179"/>
        <v>1</v>
      </c>
      <c r="H313" s="72" t="str">
        <f t="shared" si="158"/>
        <v>1</v>
      </c>
      <c r="I313" s="25" t="str">
        <f t="shared" si="180"/>
        <v>не соответствует</v>
      </c>
      <c r="J313" s="25" t="str">
        <f t="shared" si="161"/>
        <v>0,75</v>
      </c>
      <c r="K313" s="25">
        <v>0</v>
      </c>
      <c r="L313" s="25" t="str">
        <f t="shared" si="181"/>
        <v>укомплектован</v>
      </c>
      <c r="M313" s="25" t="str">
        <f t="shared" si="159"/>
        <v>1</v>
      </c>
      <c r="N313" s="41"/>
      <c r="O313" s="75">
        <f t="shared" si="182"/>
        <v>0.75</v>
      </c>
      <c r="P313" s="31">
        <f t="shared" si="183"/>
        <v>1316117</v>
      </c>
      <c r="Q313" s="31">
        <f t="shared" si="184"/>
        <v>987087.75</v>
      </c>
      <c r="R313" s="31">
        <f t="shared" si="185"/>
        <v>987088</v>
      </c>
      <c r="S313" s="32">
        <f t="shared" si="188"/>
        <v>82257.333333333328</v>
      </c>
      <c r="T313" s="32">
        <f t="shared" si="189"/>
        <v>82257.333333333328</v>
      </c>
      <c r="U313" s="32">
        <f t="shared" si="189"/>
        <v>82257.333333333328</v>
      </c>
      <c r="V313" s="32">
        <f t="shared" si="189"/>
        <v>82257.333333333328</v>
      </c>
      <c r="W313" s="32">
        <f t="shared" si="189"/>
        <v>82257.333333333328</v>
      </c>
      <c r="X313" s="32">
        <f t="shared" si="189"/>
        <v>82257.333333333328</v>
      </c>
      <c r="Y313" s="32">
        <f t="shared" si="189"/>
        <v>82257.333333333328</v>
      </c>
      <c r="Z313" s="32">
        <f t="shared" si="189"/>
        <v>82257.333333333328</v>
      </c>
      <c r="AA313" s="32">
        <f t="shared" si="189"/>
        <v>82257.333333333328</v>
      </c>
      <c r="AB313" s="32">
        <f t="shared" si="189"/>
        <v>82257.333333333328</v>
      </c>
      <c r="AC313" s="32">
        <f t="shared" si="189"/>
        <v>82257.333333333328</v>
      </c>
      <c r="AD313" s="32">
        <f t="shared" si="189"/>
        <v>82257.333333333328</v>
      </c>
      <c r="AE313" s="33">
        <f t="shared" si="157"/>
        <v>987088.00000000012</v>
      </c>
      <c r="AF313" s="76"/>
    </row>
    <row r="314" spans="1:32" x14ac:dyDescent="0.25">
      <c r="A314" s="29">
        <f t="shared" si="187"/>
        <v>287</v>
      </c>
      <c r="B314" s="29"/>
      <c r="C314" s="29">
        <f t="shared" si="190"/>
        <v>9</v>
      </c>
      <c r="D314" s="30" t="s">
        <v>339</v>
      </c>
      <c r="E314" s="38">
        <v>317</v>
      </c>
      <c r="F314" s="23" t="str">
        <f t="shared" si="178"/>
        <v>от 100 до 900 жителей</v>
      </c>
      <c r="G314" s="39">
        <f t="shared" si="179"/>
        <v>1</v>
      </c>
      <c r="H314" s="72" t="str">
        <f t="shared" si="158"/>
        <v>1</v>
      </c>
      <c r="I314" s="25" t="str">
        <f t="shared" si="180"/>
        <v>не соответствует</v>
      </c>
      <c r="J314" s="25" t="str">
        <f t="shared" si="161"/>
        <v>0,75</v>
      </c>
      <c r="K314" s="25">
        <v>0</v>
      </c>
      <c r="L314" s="25" t="str">
        <f t="shared" si="181"/>
        <v>укомплектован</v>
      </c>
      <c r="M314" s="25" t="str">
        <f t="shared" si="159"/>
        <v>1</v>
      </c>
      <c r="N314" s="41"/>
      <c r="O314" s="75">
        <f t="shared" si="182"/>
        <v>0.75</v>
      </c>
      <c r="P314" s="31">
        <f t="shared" si="183"/>
        <v>1316117</v>
      </c>
      <c r="Q314" s="31">
        <f t="shared" si="184"/>
        <v>987087.75</v>
      </c>
      <c r="R314" s="31">
        <f t="shared" si="185"/>
        <v>987088</v>
      </c>
      <c r="S314" s="32">
        <f t="shared" si="188"/>
        <v>82257.333333333328</v>
      </c>
      <c r="T314" s="32">
        <f t="shared" si="189"/>
        <v>82257.333333333328</v>
      </c>
      <c r="U314" s="32">
        <f t="shared" si="189"/>
        <v>82257.333333333328</v>
      </c>
      <c r="V314" s="32">
        <f t="shared" si="189"/>
        <v>82257.333333333328</v>
      </c>
      <c r="W314" s="32">
        <f t="shared" si="189"/>
        <v>82257.333333333328</v>
      </c>
      <c r="X314" s="32">
        <f t="shared" si="189"/>
        <v>82257.333333333328</v>
      </c>
      <c r="Y314" s="32">
        <f t="shared" si="189"/>
        <v>82257.333333333328</v>
      </c>
      <c r="Z314" s="32">
        <f t="shared" si="189"/>
        <v>82257.333333333328</v>
      </c>
      <c r="AA314" s="32">
        <f t="shared" si="189"/>
        <v>82257.333333333328</v>
      </c>
      <c r="AB314" s="32">
        <f t="shared" si="189"/>
        <v>82257.333333333328</v>
      </c>
      <c r="AC314" s="32">
        <f t="shared" si="189"/>
        <v>82257.333333333328</v>
      </c>
      <c r="AD314" s="32">
        <f t="shared" si="189"/>
        <v>82257.333333333328</v>
      </c>
      <c r="AE314" s="33">
        <f t="shared" si="157"/>
        <v>987088.00000000012</v>
      </c>
      <c r="AF314" s="76"/>
    </row>
    <row r="315" spans="1:32" ht="28.5" x14ac:dyDescent="0.25">
      <c r="A315" s="19"/>
      <c r="B315" s="19">
        <v>16</v>
      </c>
      <c r="C315" s="19"/>
      <c r="D315" s="21" t="s">
        <v>340</v>
      </c>
      <c r="E315" s="38"/>
      <c r="F315" s="23"/>
      <c r="G315" s="39"/>
      <c r="H315" s="72"/>
      <c r="I315" s="25"/>
      <c r="J315" s="25"/>
      <c r="K315" s="25"/>
      <c r="L315" s="25"/>
      <c r="M315" s="25"/>
      <c r="N315" s="41"/>
      <c r="O315" s="75"/>
      <c r="P315" s="26">
        <f t="shared" ref="P315:AD315" si="191">SUM(P316:P336)</f>
        <v>27243621.900000002</v>
      </c>
      <c r="Q315" s="26">
        <f t="shared" si="191"/>
        <v>21748833.425000001</v>
      </c>
      <c r="R315" s="26">
        <f t="shared" si="191"/>
        <v>21748837</v>
      </c>
      <c r="S315" s="27">
        <f t="shared" si="191"/>
        <v>1812403.0833333335</v>
      </c>
      <c r="T315" s="27">
        <f t="shared" si="191"/>
        <v>1812403.0833333335</v>
      </c>
      <c r="U315" s="27">
        <f t="shared" si="191"/>
        <v>1812403.0833333335</v>
      </c>
      <c r="V315" s="27">
        <f t="shared" si="191"/>
        <v>1812403.0833333335</v>
      </c>
      <c r="W315" s="27">
        <f t="shared" si="191"/>
        <v>1812403.0833333335</v>
      </c>
      <c r="X315" s="27">
        <f t="shared" si="191"/>
        <v>1812403.0833333335</v>
      </c>
      <c r="Y315" s="27">
        <f t="shared" si="191"/>
        <v>1812403.0833333335</v>
      </c>
      <c r="Z315" s="27">
        <f t="shared" si="191"/>
        <v>1812403.0833333335</v>
      </c>
      <c r="AA315" s="27">
        <f t="shared" si="191"/>
        <v>1812403.0833333335</v>
      </c>
      <c r="AB315" s="27">
        <f t="shared" si="191"/>
        <v>1812403.0833333335</v>
      </c>
      <c r="AC315" s="27">
        <f t="shared" si="191"/>
        <v>1812403.0833333335</v>
      </c>
      <c r="AD315" s="27">
        <f t="shared" si="191"/>
        <v>1812403.0833333335</v>
      </c>
      <c r="AE315" s="28">
        <f>SUM(AE316:AE336)</f>
        <v>21748837.000000004</v>
      </c>
      <c r="AF315" s="77"/>
    </row>
    <row r="316" spans="1:32" ht="30" x14ac:dyDescent="0.25">
      <c r="A316" s="29">
        <f>A314+1</f>
        <v>288</v>
      </c>
      <c r="B316" s="29"/>
      <c r="C316" s="29">
        <v>1</v>
      </c>
      <c r="D316" s="30" t="s">
        <v>341</v>
      </c>
      <c r="E316" s="38">
        <v>71</v>
      </c>
      <c r="F316" s="23" t="str">
        <f t="shared" ref="F316:F336" si="192">IF(G316=0,"до 100 жителей",IF(G316=1,"от 100 до 900 жителей",IF(G316=2,"от 900 до 1500 жителей",IF(G316=3,"от 1500 до 2000 жителей",IF(G316=4,"более 2000 жителей")))))</f>
        <v>до 100 жителей</v>
      </c>
      <c r="G316" s="39">
        <f t="shared" ref="G316:G336" si="193">IF(E316&lt;100,0,(IF(E316&lt;900,1,(IF(E316&lt;1500,2,IF(E316&lt;2000,3,4))))))</f>
        <v>0</v>
      </c>
      <c r="H316" s="72">
        <f t="shared" si="158"/>
        <v>0.9</v>
      </c>
      <c r="I316" s="25" t="str">
        <f t="shared" ref="I316:I361" si="194">IF(K316=0,"не соответствует",IF(K316=1,"соответствует",))</f>
        <v>не соответствует</v>
      </c>
      <c r="J316" s="25" t="str">
        <f t="shared" si="161"/>
        <v>0,75</v>
      </c>
      <c r="K316" s="25">
        <v>0</v>
      </c>
      <c r="L316" s="25" t="str">
        <f t="shared" ref="L316:L336" si="195">IF(N316=0,"укомплектован",IF(N316=1,"не укомплектован",))</f>
        <v>укомплектован</v>
      </c>
      <c r="M316" s="25" t="str">
        <f t="shared" si="159"/>
        <v>1</v>
      </c>
      <c r="N316" s="41"/>
      <c r="O316" s="75">
        <f t="shared" ref="O316:O336" si="196">H316*J316*M316</f>
        <v>0.67500000000000004</v>
      </c>
      <c r="P316" s="31">
        <f t="shared" ref="P316:P336" si="197">IF(G316=0,$E$3*H316,IF(G316=4,$E$5*H316,IF(G316=1,$E$3,IF(G316=2,$E$4,IF(G316=3,$E$5)))))</f>
        <v>1184505.3</v>
      </c>
      <c r="Q316" s="31">
        <f t="shared" ref="Q316:Q336" si="198">IF(K316=0,P316*$I$7,P316)</f>
        <v>888378.97500000009</v>
      </c>
      <c r="R316" s="31">
        <f t="shared" ref="R316:R336" si="199">ROUND(IF(N316=1,Q316*$R$7,Q316),0)</f>
        <v>888379</v>
      </c>
      <c r="S316" s="32">
        <f>R316/12</f>
        <v>74031.583333333328</v>
      </c>
      <c r="T316" s="32">
        <f>S316</f>
        <v>74031.583333333328</v>
      </c>
      <c r="U316" s="32">
        <f t="shared" ref="U316:AD316" si="200">T316</f>
        <v>74031.583333333328</v>
      </c>
      <c r="V316" s="32">
        <f t="shared" si="200"/>
        <v>74031.583333333328</v>
      </c>
      <c r="W316" s="32">
        <f t="shared" si="200"/>
        <v>74031.583333333328</v>
      </c>
      <c r="X316" s="32">
        <f t="shared" si="200"/>
        <v>74031.583333333328</v>
      </c>
      <c r="Y316" s="32">
        <f t="shared" si="200"/>
        <v>74031.583333333328</v>
      </c>
      <c r="Z316" s="32">
        <f t="shared" si="200"/>
        <v>74031.583333333328</v>
      </c>
      <c r="AA316" s="32">
        <f t="shared" si="200"/>
        <v>74031.583333333328</v>
      </c>
      <c r="AB316" s="32">
        <f t="shared" si="200"/>
        <v>74031.583333333328</v>
      </c>
      <c r="AC316" s="32">
        <f t="shared" si="200"/>
        <v>74031.583333333328</v>
      </c>
      <c r="AD316" s="32">
        <f t="shared" si="200"/>
        <v>74031.583333333328</v>
      </c>
      <c r="AE316" s="33">
        <f t="shared" si="157"/>
        <v>888379.00000000012</v>
      </c>
      <c r="AF316" s="76"/>
    </row>
    <row r="317" spans="1:32" ht="30" x14ac:dyDescent="0.25">
      <c r="A317" s="29">
        <f>A316+1</f>
        <v>289</v>
      </c>
      <c r="B317" s="29"/>
      <c r="C317" s="29">
        <f>C316+1</f>
        <v>2</v>
      </c>
      <c r="D317" s="30" t="s">
        <v>342</v>
      </c>
      <c r="E317" s="38">
        <v>664</v>
      </c>
      <c r="F317" s="23" t="str">
        <f t="shared" si="192"/>
        <v>от 100 до 900 жителей</v>
      </c>
      <c r="G317" s="39">
        <f t="shared" si="193"/>
        <v>1</v>
      </c>
      <c r="H317" s="72" t="str">
        <f t="shared" si="158"/>
        <v>1</v>
      </c>
      <c r="I317" s="25" t="str">
        <f t="shared" si="194"/>
        <v>не соответствует</v>
      </c>
      <c r="J317" s="25" t="str">
        <f t="shared" si="161"/>
        <v>0,75</v>
      </c>
      <c r="K317" s="25">
        <v>0</v>
      </c>
      <c r="L317" s="25" t="str">
        <f t="shared" si="195"/>
        <v>укомплектован</v>
      </c>
      <c r="M317" s="25" t="str">
        <f t="shared" si="159"/>
        <v>1</v>
      </c>
      <c r="N317" s="41">
        <v>0</v>
      </c>
      <c r="O317" s="75">
        <f t="shared" si="196"/>
        <v>0.75</v>
      </c>
      <c r="P317" s="31">
        <f t="shared" si="197"/>
        <v>1316117</v>
      </c>
      <c r="Q317" s="31">
        <f t="shared" si="198"/>
        <v>987087.75</v>
      </c>
      <c r="R317" s="31">
        <f t="shared" si="199"/>
        <v>987088</v>
      </c>
      <c r="S317" s="32">
        <f t="shared" ref="S317:S335" si="201">R317/12</f>
        <v>82257.333333333328</v>
      </c>
      <c r="T317" s="32">
        <f t="shared" ref="T317:AD332" si="202">S317</f>
        <v>82257.333333333328</v>
      </c>
      <c r="U317" s="32">
        <f t="shared" si="202"/>
        <v>82257.333333333328</v>
      </c>
      <c r="V317" s="32">
        <f t="shared" si="202"/>
        <v>82257.333333333328</v>
      </c>
      <c r="W317" s="32">
        <f t="shared" si="202"/>
        <v>82257.333333333328</v>
      </c>
      <c r="X317" s="32">
        <f t="shared" si="202"/>
        <v>82257.333333333328</v>
      </c>
      <c r="Y317" s="32">
        <f t="shared" si="202"/>
        <v>82257.333333333328</v>
      </c>
      <c r="Z317" s="32">
        <f t="shared" si="202"/>
        <v>82257.333333333328</v>
      </c>
      <c r="AA317" s="32">
        <f t="shared" si="202"/>
        <v>82257.333333333328</v>
      </c>
      <c r="AB317" s="32">
        <f t="shared" si="202"/>
        <v>82257.333333333328</v>
      </c>
      <c r="AC317" s="32">
        <f t="shared" si="202"/>
        <v>82257.333333333328</v>
      </c>
      <c r="AD317" s="32">
        <f t="shared" si="202"/>
        <v>82257.333333333328</v>
      </c>
      <c r="AE317" s="33">
        <f t="shared" si="157"/>
        <v>987088.00000000012</v>
      </c>
      <c r="AF317" s="76"/>
    </row>
    <row r="318" spans="1:32" ht="30" x14ac:dyDescent="0.25">
      <c r="A318" s="29">
        <f>A317+1</f>
        <v>290</v>
      </c>
      <c r="B318" s="29"/>
      <c r="C318" s="29">
        <f t="shared" ref="C318:C336" si="203">C317+1</f>
        <v>3</v>
      </c>
      <c r="D318" s="30" t="s">
        <v>343</v>
      </c>
      <c r="E318" s="38">
        <v>78</v>
      </c>
      <c r="F318" s="23" t="str">
        <f t="shared" si="192"/>
        <v>до 100 жителей</v>
      </c>
      <c r="G318" s="39">
        <f t="shared" si="193"/>
        <v>0</v>
      </c>
      <c r="H318" s="72">
        <f t="shared" si="158"/>
        <v>0.9</v>
      </c>
      <c r="I318" s="25" t="str">
        <f t="shared" si="194"/>
        <v>не соответствует</v>
      </c>
      <c r="J318" s="25" t="str">
        <f t="shared" si="161"/>
        <v>0,75</v>
      </c>
      <c r="K318" s="25">
        <v>0</v>
      </c>
      <c r="L318" s="25" t="str">
        <f t="shared" si="195"/>
        <v>укомплектован</v>
      </c>
      <c r="M318" s="25" t="str">
        <f t="shared" si="159"/>
        <v>1</v>
      </c>
      <c r="N318" s="41"/>
      <c r="O318" s="75">
        <f t="shared" si="196"/>
        <v>0.67500000000000004</v>
      </c>
      <c r="P318" s="31">
        <f t="shared" si="197"/>
        <v>1184505.3</v>
      </c>
      <c r="Q318" s="31">
        <f t="shared" si="198"/>
        <v>888378.97500000009</v>
      </c>
      <c r="R318" s="31">
        <f t="shared" si="199"/>
        <v>888379</v>
      </c>
      <c r="S318" s="32">
        <f t="shared" si="201"/>
        <v>74031.583333333328</v>
      </c>
      <c r="T318" s="32">
        <f t="shared" si="202"/>
        <v>74031.583333333328</v>
      </c>
      <c r="U318" s="32">
        <f t="shared" si="202"/>
        <v>74031.583333333328</v>
      </c>
      <c r="V318" s="32">
        <f t="shared" si="202"/>
        <v>74031.583333333328</v>
      </c>
      <c r="W318" s="32">
        <f t="shared" si="202"/>
        <v>74031.583333333328</v>
      </c>
      <c r="X318" s="32">
        <f t="shared" si="202"/>
        <v>74031.583333333328</v>
      </c>
      <c r="Y318" s="32">
        <f t="shared" si="202"/>
        <v>74031.583333333328</v>
      </c>
      <c r="Z318" s="32">
        <f t="shared" si="202"/>
        <v>74031.583333333328</v>
      </c>
      <c r="AA318" s="32">
        <f t="shared" si="202"/>
        <v>74031.583333333328</v>
      </c>
      <c r="AB318" s="32">
        <f t="shared" si="202"/>
        <v>74031.583333333328</v>
      </c>
      <c r="AC318" s="32">
        <f t="shared" si="202"/>
        <v>74031.583333333328</v>
      </c>
      <c r="AD318" s="32">
        <f t="shared" si="202"/>
        <v>74031.583333333328</v>
      </c>
      <c r="AE318" s="33">
        <f t="shared" si="157"/>
        <v>888379.00000000012</v>
      </c>
      <c r="AF318" s="76"/>
    </row>
    <row r="319" spans="1:32" ht="30" x14ac:dyDescent="0.25">
      <c r="A319" s="29">
        <f t="shared" si="187"/>
        <v>291</v>
      </c>
      <c r="B319" s="29"/>
      <c r="C319" s="29">
        <f t="shared" si="203"/>
        <v>4</v>
      </c>
      <c r="D319" s="30" t="s">
        <v>344</v>
      </c>
      <c r="E319" s="38">
        <v>151</v>
      </c>
      <c r="F319" s="23" t="str">
        <f t="shared" si="192"/>
        <v>от 100 до 900 жителей</v>
      </c>
      <c r="G319" s="39">
        <f t="shared" si="193"/>
        <v>1</v>
      </c>
      <c r="H319" s="72" t="str">
        <f t="shared" si="158"/>
        <v>1</v>
      </c>
      <c r="I319" s="25" t="str">
        <f t="shared" si="194"/>
        <v>не соответствует</v>
      </c>
      <c r="J319" s="25" t="str">
        <f t="shared" si="161"/>
        <v>0,75</v>
      </c>
      <c r="K319" s="25">
        <v>0</v>
      </c>
      <c r="L319" s="25" t="str">
        <f t="shared" si="195"/>
        <v>укомплектован</v>
      </c>
      <c r="M319" s="25" t="str">
        <f t="shared" si="159"/>
        <v>1</v>
      </c>
      <c r="N319" s="41"/>
      <c r="O319" s="75">
        <f t="shared" si="196"/>
        <v>0.75</v>
      </c>
      <c r="P319" s="31">
        <f t="shared" si="197"/>
        <v>1316117</v>
      </c>
      <c r="Q319" s="31">
        <f t="shared" si="198"/>
        <v>987087.75</v>
      </c>
      <c r="R319" s="31">
        <f t="shared" si="199"/>
        <v>987088</v>
      </c>
      <c r="S319" s="32">
        <f t="shared" si="201"/>
        <v>82257.333333333328</v>
      </c>
      <c r="T319" s="32">
        <f t="shared" si="202"/>
        <v>82257.333333333328</v>
      </c>
      <c r="U319" s="32">
        <f t="shared" si="202"/>
        <v>82257.333333333328</v>
      </c>
      <c r="V319" s="32">
        <f t="shared" si="202"/>
        <v>82257.333333333328</v>
      </c>
      <c r="W319" s="32">
        <f t="shared" si="202"/>
        <v>82257.333333333328</v>
      </c>
      <c r="X319" s="32">
        <f t="shared" si="202"/>
        <v>82257.333333333328</v>
      </c>
      <c r="Y319" s="32">
        <f t="shared" si="202"/>
        <v>82257.333333333328</v>
      </c>
      <c r="Z319" s="32">
        <f t="shared" si="202"/>
        <v>82257.333333333328</v>
      </c>
      <c r="AA319" s="32">
        <f t="shared" si="202"/>
        <v>82257.333333333328</v>
      </c>
      <c r="AB319" s="32">
        <f t="shared" si="202"/>
        <v>82257.333333333328</v>
      </c>
      <c r="AC319" s="32">
        <f t="shared" si="202"/>
        <v>82257.333333333328</v>
      </c>
      <c r="AD319" s="32">
        <f t="shared" si="202"/>
        <v>82257.333333333328</v>
      </c>
      <c r="AE319" s="33">
        <f t="shared" si="157"/>
        <v>987088.00000000012</v>
      </c>
      <c r="AF319" s="76"/>
    </row>
    <row r="320" spans="1:32" ht="30" x14ac:dyDescent="0.25">
      <c r="A320" s="29">
        <f t="shared" si="187"/>
        <v>292</v>
      </c>
      <c r="B320" s="29"/>
      <c r="C320" s="29">
        <f t="shared" si="203"/>
        <v>5</v>
      </c>
      <c r="D320" s="30" t="s">
        <v>345</v>
      </c>
      <c r="E320" s="38">
        <v>178</v>
      </c>
      <c r="F320" s="23" t="str">
        <f t="shared" si="192"/>
        <v>от 100 до 900 жителей</v>
      </c>
      <c r="G320" s="39">
        <f t="shared" si="193"/>
        <v>1</v>
      </c>
      <c r="H320" s="72" t="str">
        <f t="shared" si="158"/>
        <v>1</v>
      </c>
      <c r="I320" s="25" t="str">
        <f t="shared" si="194"/>
        <v>не соответствует</v>
      </c>
      <c r="J320" s="25" t="str">
        <f t="shared" si="161"/>
        <v>0,75</v>
      </c>
      <c r="K320" s="25">
        <v>0</v>
      </c>
      <c r="L320" s="25" t="str">
        <f t="shared" si="195"/>
        <v>укомплектован</v>
      </c>
      <c r="M320" s="25" t="str">
        <f t="shared" si="159"/>
        <v>1</v>
      </c>
      <c r="N320" s="41">
        <v>0</v>
      </c>
      <c r="O320" s="75">
        <f t="shared" si="196"/>
        <v>0.75</v>
      </c>
      <c r="P320" s="31">
        <f t="shared" si="197"/>
        <v>1316117</v>
      </c>
      <c r="Q320" s="31">
        <f t="shared" si="198"/>
        <v>987087.75</v>
      </c>
      <c r="R320" s="31">
        <f t="shared" si="199"/>
        <v>987088</v>
      </c>
      <c r="S320" s="32">
        <f t="shared" si="201"/>
        <v>82257.333333333328</v>
      </c>
      <c r="T320" s="32">
        <f t="shared" si="202"/>
        <v>82257.333333333328</v>
      </c>
      <c r="U320" s="32">
        <f t="shared" si="202"/>
        <v>82257.333333333328</v>
      </c>
      <c r="V320" s="32">
        <f t="shared" si="202"/>
        <v>82257.333333333328</v>
      </c>
      <c r="W320" s="32">
        <f t="shared" si="202"/>
        <v>82257.333333333328</v>
      </c>
      <c r="X320" s="32">
        <f t="shared" si="202"/>
        <v>82257.333333333328</v>
      </c>
      <c r="Y320" s="32">
        <f t="shared" si="202"/>
        <v>82257.333333333328</v>
      </c>
      <c r="Z320" s="32">
        <f t="shared" si="202"/>
        <v>82257.333333333328</v>
      </c>
      <c r="AA320" s="32">
        <f t="shared" si="202"/>
        <v>82257.333333333328</v>
      </c>
      <c r="AB320" s="32">
        <f t="shared" si="202"/>
        <v>82257.333333333328</v>
      </c>
      <c r="AC320" s="32">
        <f t="shared" si="202"/>
        <v>82257.333333333328</v>
      </c>
      <c r="AD320" s="32">
        <f t="shared" si="202"/>
        <v>82257.333333333328</v>
      </c>
      <c r="AE320" s="33">
        <f t="shared" si="157"/>
        <v>987088.00000000012</v>
      </c>
      <c r="AF320" s="76"/>
    </row>
    <row r="321" spans="1:32" ht="30" x14ac:dyDescent="0.25">
      <c r="A321" s="29">
        <f t="shared" si="187"/>
        <v>293</v>
      </c>
      <c r="B321" s="29"/>
      <c r="C321" s="29">
        <f t="shared" si="203"/>
        <v>6</v>
      </c>
      <c r="D321" s="30" t="s">
        <v>346</v>
      </c>
      <c r="E321" s="38">
        <v>100</v>
      </c>
      <c r="F321" s="23" t="str">
        <f t="shared" si="192"/>
        <v>от 100 до 900 жителей</v>
      </c>
      <c r="G321" s="39">
        <f t="shared" si="193"/>
        <v>1</v>
      </c>
      <c r="H321" s="72" t="str">
        <f t="shared" si="158"/>
        <v>1</v>
      </c>
      <c r="I321" s="25" t="str">
        <f t="shared" si="194"/>
        <v>не соответствует</v>
      </c>
      <c r="J321" s="25" t="str">
        <f t="shared" si="161"/>
        <v>0,75</v>
      </c>
      <c r="K321" s="25">
        <v>0</v>
      </c>
      <c r="L321" s="25" t="str">
        <f t="shared" si="195"/>
        <v>укомплектован</v>
      </c>
      <c r="M321" s="25" t="str">
        <f t="shared" si="159"/>
        <v>1</v>
      </c>
      <c r="N321" s="41"/>
      <c r="O321" s="75">
        <f t="shared" si="196"/>
        <v>0.75</v>
      </c>
      <c r="P321" s="31">
        <f t="shared" si="197"/>
        <v>1316117</v>
      </c>
      <c r="Q321" s="31">
        <f t="shared" si="198"/>
        <v>987087.75</v>
      </c>
      <c r="R321" s="31">
        <f t="shared" si="199"/>
        <v>987088</v>
      </c>
      <c r="S321" s="32">
        <f t="shared" si="201"/>
        <v>82257.333333333328</v>
      </c>
      <c r="T321" s="32">
        <f t="shared" si="202"/>
        <v>82257.333333333328</v>
      </c>
      <c r="U321" s="32">
        <f t="shared" si="202"/>
        <v>82257.333333333328</v>
      </c>
      <c r="V321" s="32">
        <f t="shared" si="202"/>
        <v>82257.333333333328</v>
      </c>
      <c r="W321" s="32">
        <f t="shared" si="202"/>
        <v>82257.333333333328</v>
      </c>
      <c r="X321" s="32">
        <f t="shared" si="202"/>
        <v>82257.333333333328</v>
      </c>
      <c r="Y321" s="32">
        <f t="shared" si="202"/>
        <v>82257.333333333328</v>
      </c>
      <c r="Z321" s="32">
        <f t="shared" si="202"/>
        <v>82257.333333333328</v>
      </c>
      <c r="AA321" s="32">
        <f t="shared" si="202"/>
        <v>82257.333333333328</v>
      </c>
      <c r="AB321" s="32">
        <f t="shared" si="202"/>
        <v>82257.333333333328</v>
      </c>
      <c r="AC321" s="32">
        <f t="shared" si="202"/>
        <v>82257.333333333328</v>
      </c>
      <c r="AD321" s="32">
        <f t="shared" si="202"/>
        <v>82257.333333333328</v>
      </c>
      <c r="AE321" s="33">
        <f t="shared" si="157"/>
        <v>987088.00000000012</v>
      </c>
      <c r="AF321" s="76"/>
    </row>
    <row r="322" spans="1:32" ht="30" x14ac:dyDescent="0.25">
      <c r="A322" s="29">
        <f t="shared" si="187"/>
        <v>294</v>
      </c>
      <c r="B322" s="29"/>
      <c r="C322" s="29">
        <f t="shared" si="203"/>
        <v>7</v>
      </c>
      <c r="D322" s="30" t="s">
        <v>347</v>
      </c>
      <c r="E322" s="38">
        <v>221</v>
      </c>
      <c r="F322" s="23" t="str">
        <f t="shared" si="192"/>
        <v>от 100 до 900 жителей</v>
      </c>
      <c r="G322" s="39">
        <f t="shared" si="193"/>
        <v>1</v>
      </c>
      <c r="H322" s="72" t="str">
        <f t="shared" si="158"/>
        <v>1</v>
      </c>
      <c r="I322" s="25" t="str">
        <f t="shared" si="194"/>
        <v>не соответствует</v>
      </c>
      <c r="J322" s="25" t="str">
        <f t="shared" si="161"/>
        <v>0,75</v>
      </c>
      <c r="K322" s="25">
        <v>0</v>
      </c>
      <c r="L322" s="25" t="str">
        <f t="shared" si="195"/>
        <v>укомплектован</v>
      </c>
      <c r="M322" s="25" t="str">
        <f t="shared" si="159"/>
        <v>1</v>
      </c>
      <c r="N322" s="41"/>
      <c r="O322" s="75">
        <f t="shared" si="196"/>
        <v>0.75</v>
      </c>
      <c r="P322" s="31">
        <f t="shared" si="197"/>
        <v>1316117</v>
      </c>
      <c r="Q322" s="31">
        <f t="shared" si="198"/>
        <v>987087.75</v>
      </c>
      <c r="R322" s="31">
        <f t="shared" si="199"/>
        <v>987088</v>
      </c>
      <c r="S322" s="32">
        <f t="shared" si="201"/>
        <v>82257.333333333328</v>
      </c>
      <c r="T322" s="32">
        <f t="shared" si="202"/>
        <v>82257.333333333328</v>
      </c>
      <c r="U322" s="32">
        <f t="shared" si="202"/>
        <v>82257.333333333328</v>
      </c>
      <c r="V322" s="32">
        <f t="shared" si="202"/>
        <v>82257.333333333328</v>
      </c>
      <c r="W322" s="32">
        <f t="shared" si="202"/>
        <v>82257.333333333328</v>
      </c>
      <c r="X322" s="32">
        <f t="shared" si="202"/>
        <v>82257.333333333328</v>
      </c>
      <c r="Y322" s="32">
        <f t="shared" si="202"/>
        <v>82257.333333333328</v>
      </c>
      <c r="Z322" s="32">
        <f t="shared" si="202"/>
        <v>82257.333333333328</v>
      </c>
      <c r="AA322" s="32">
        <f t="shared" si="202"/>
        <v>82257.333333333328</v>
      </c>
      <c r="AB322" s="32">
        <f t="shared" si="202"/>
        <v>82257.333333333328</v>
      </c>
      <c r="AC322" s="32">
        <f t="shared" si="202"/>
        <v>82257.333333333328</v>
      </c>
      <c r="AD322" s="32">
        <f t="shared" si="202"/>
        <v>82257.333333333328</v>
      </c>
      <c r="AE322" s="33">
        <f t="shared" si="157"/>
        <v>987088.00000000012</v>
      </c>
      <c r="AF322" s="76"/>
    </row>
    <row r="323" spans="1:32" ht="30" x14ac:dyDescent="0.25">
      <c r="A323" s="29">
        <f t="shared" si="187"/>
        <v>295</v>
      </c>
      <c r="B323" s="29"/>
      <c r="C323" s="29">
        <f t="shared" si="203"/>
        <v>8</v>
      </c>
      <c r="D323" s="30" t="s">
        <v>348</v>
      </c>
      <c r="E323" s="38">
        <v>177</v>
      </c>
      <c r="F323" s="23" t="str">
        <f t="shared" si="192"/>
        <v>от 100 до 900 жителей</v>
      </c>
      <c r="G323" s="39">
        <f t="shared" si="193"/>
        <v>1</v>
      </c>
      <c r="H323" s="72" t="str">
        <f t="shared" si="158"/>
        <v>1</v>
      </c>
      <c r="I323" s="25" t="str">
        <f t="shared" si="194"/>
        <v>не соответствует</v>
      </c>
      <c r="J323" s="25" t="str">
        <f t="shared" si="161"/>
        <v>0,75</v>
      </c>
      <c r="K323" s="25">
        <v>0</v>
      </c>
      <c r="L323" s="25" t="str">
        <f t="shared" si="195"/>
        <v>укомплектован</v>
      </c>
      <c r="M323" s="25" t="str">
        <f t="shared" si="159"/>
        <v>1</v>
      </c>
      <c r="N323" s="41"/>
      <c r="O323" s="75">
        <f t="shared" si="196"/>
        <v>0.75</v>
      </c>
      <c r="P323" s="31">
        <f t="shared" si="197"/>
        <v>1316117</v>
      </c>
      <c r="Q323" s="31">
        <f t="shared" si="198"/>
        <v>987087.75</v>
      </c>
      <c r="R323" s="31">
        <f t="shared" si="199"/>
        <v>987088</v>
      </c>
      <c r="S323" s="32">
        <f t="shared" si="201"/>
        <v>82257.333333333328</v>
      </c>
      <c r="T323" s="32">
        <f t="shared" si="202"/>
        <v>82257.333333333328</v>
      </c>
      <c r="U323" s="32">
        <f t="shared" si="202"/>
        <v>82257.333333333328</v>
      </c>
      <c r="V323" s="32">
        <f t="shared" si="202"/>
        <v>82257.333333333328</v>
      </c>
      <c r="W323" s="32">
        <f t="shared" si="202"/>
        <v>82257.333333333328</v>
      </c>
      <c r="X323" s="32">
        <f t="shared" si="202"/>
        <v>82257.333333333328</v>
      </c>
      <c r="Y323" s="32">
        <f t="shared" si="202"/>
        <v>82257.333333333328</v>
      </c>
      <c r="Z323" s="32">
        <f t="shared" si="202"/>
        <v>82257.333333333328</v>
      </c>
      <c r="AA323" s="32">
        <f t="shared" si="202"/>
        <v>82257.333333333328</v>
      </c>
      <c r="AB323" s="32">
        <f t="shared" si="202"/>
        <v>82257.333333333328</v>
      </c>
      <c r="AC323" s="32">
        <f t="shared" si="202"/>
        <v>82257.333333333328</v>
      </c>
      <c r="AD323" s="32">
        <f t="shared" si="202"/>
        <v>82257.333333333328</v>
      </c>
      <c r="AE323" s="33">
        <f t="shared" si="157"/>
        <v>987088.00000000012</v>
      </c>
      <c r="AF323" s="76"/>
    </row>
    <row r="324" spans="1:32" ht="30" x14ac:dyDescent="0.25">
      <c r="A324" s="29">
        <f t="shared" si="187"/>
        <v>296</v>
      </c>
      <c r="B324" s="29"/>
      <c r="C324" s="29">
        <f t="shared" si="203"/>
        <v>9</v>
      </c>
      <c r="D324" s="30" t="s">
        <v>349</v>
      </c>
      <c r="E324" s="38">
        <v>268</v>
      </c>
      <c r="F324" s="23" t="str">
        <f t="shared" si="192"/>
        <v>от 100 до 900 жителей</v>
      </c>
      <c r="G324" s="39">
        <f t="shared" si="193"/>
        <v>1</v>
      </c>
      <c r="H324" s="72" t="str">
        <f t="shared" si="158"/>
        <v>1</v>
      </c>
      <c r="I324" s="25" t="str">
        <f t="shared" si="194"/>
        <v>не соответствует</v>
      </c>
      <c r="J324" s="25" t="str">
        <f t="shared" si="161"/>
        <v>0,75</v>
      </c>
      <c r="K324" s="25">
        <v>0</v>
      </c>
      <c r="L324" s="25" t="str">
        <f t="shared" si="195"/>
        <v>укомплектован</v>
      </c>
      <c r="M324" s="25" t="str">
        <f t="shared" si="159"/>
        <v>1</v>
      </c>
      <c r="N324" s="41">
        <v>0</v>
      </c>
      <c r="O324" s="75">
        <f t="shared" si="196"/>
        <v>0.75</v>
      </c>
      <c r="P324" s="31">
        <f t="shared" si="197"/>
        <v>1316117</v>
      </c>
      <c r="Q324" s="31">
        <f t="shared" si="198"/>
        <v>987087.75</v>
      </c>
      <c r="R324" s="31">
        <f t="shared" si="199"/>
        <v>987088</v>
      </c>
      <c r="S324" s="32">
        <f t="shared" si="201"/>
        <v>82257.333333333328</v>
      </c>
      <c r="T324" s="32">
        <f t="shared" si="202"/>
        <v>82257.333333333328</v>
      </c>
      <c r="U324" s="32">
        <f t="shared" si="202"/>
        <v>82257.333333333328</v>
      </c>
      <c r="V324" s="32">
        <f t="shared" si="202"/>
        <v>82257.333333333328</v>
      </c>
      <c r="W324" s="32">
        <f t="shared" si="202"/>
        <v>82257.333333333328</v>
      </c>
      <c r="X324" s="32">
        <f t="shared" si="202"/>
        <v>82257.333333333328</v>
      </c>
      <c r="Y324" s="32">
        <f t="shared" si="202"/>
        <v>82257.333333333328</v>
      </c>
      <c r="Z324" s="32">
        <f t="shared" si="202"/>
        <v>82257.333333333328</v>
      </c>
      <c r="AA324" s="32">
        <f t="shared" si="202"/>
        <v>82257.333333333328</v>
      </c>
      <c r="AB324" s="32">
        <f t="shared" si="202"/>
        <v>82257.333333333328</v>
      </c>
      <c r="AC324" s="32">
        <f t="shared" si="202"/>
        <v>82257.333333333328</v>
      </c>
      <c r="AD324" s="32">
        <f t="shared" si="202"/>
        <v>82257.333333333328</v>
      </c>
      <c r="AE324" s="33">
        <f t="shared" si="157"/>
        <v>987088.00000000012</v>
      </c>
      <c r="AF324" s="76"/>
    </row>
    <row r="325" spans="1:32" ht="30" x14ac:dyDescent="0.25">
      <c r="A325" s="29">
        <f t="shared" si="187"/>
        <v>297</v>
      </c>
      <c r="B325" s="29"/>
      <c r="C325" s="29">
        <f t="shared" si="203"/>
        <v>10</v>
      </c>
      <c r="D325" s="30" t="s">
        <v>350</v>
      </c>
      <c r="E325" s="38">
        <v>144</v>
      </c>
      <c r="F325" s="23" t="str">
        <f t="shared" si="192"/>
        <v>от 100 до 900 жителей</v>
      </c>
      <c r="G325" s="39">
        <f t="shared" si="193"/>
        <v>1</v>
      </c>
      <c r="H325" s="72" t="str">
        <f t="shared" si="158"/>
        <v>1</v>
      </c>
      <c r="I325" s="25" t="str">
        <f t="shared" si="194"/>
        <v>не соответствует</v>
      </c>
      <c r="J325" s="25" t="str">
        <f t="shared" si="161"/>
        <v>0,75</v>
      </c>
      <c r="K325" s="25">
        <v>0</v>
      </c>
      <c r="L325" s="25" t="str">
        <f t="shared" si="195"/>
        <v>укомплектован</v>
      </c>
      <c r="M325" s="25" t="str">
        <f t="shared" si="159"/>
        <v>1</v>
      </c>
      <c r="N325" s="41">
        <v>0</v>
      </c>
      <c r="O325" s="75">
        <f t="shared" si="196"/>
        <v>0.75</v>
      </c>
      <c r="P325" s="31">
        <f t="shared" si="197"/>
        <v>1316117</v>
      </c>
      <c r="Q325" s="31">
        <f t="shared" si="198"/>
        <v>987087.75</v>
      </c>
      <c r="R325" s="31">
        <f t="shared" si="199"/>
        <v>987088</v>
      </c>
      <c r="S325" s="32">
        <f t="shared" si="201"/>
        <v>82257.333333333328</v>
      </c>
      <c r="T325" s="32">
        <f t="shared" si="202"/>
        <v>82257.333333333328</v>
      </c>
      <c r="U325" s="32">
        <f t="shared" si="202"/>
        <v>82257.333333333328</v>
      </c>
      <c r="V325" s="32">
        <f t="shared" si="202"/>
        <v>82257.333333333328</v>
      </c>
      <c r="W325" s="32">
        <f t="shared" si="202"/>
        <v>82257.333333333328</v>
      </c>
      <c r="X325" s="32">
        <f t="shared" si="202"/>
        <v>82257.333333333328</v>
      </c>
      <c r="Y325" s="32">
        <f t="shared" si="202"/>
        <v>82257.333333333328</v>
      </c>
      <c r="Z325" s="32">
        <f t="shared" si="202"/>
        <v>82257.333333333328</v>
      </c>
      <c r="AA325" s="32">
        <f t="shared" si="202"/>
        <v>82257.333333333328</v>
      </c>
      <c r="AB325" s="32">
        <f t="shared" si="202"/>
        <v>82257.333333333328</v>
      </c>
      <c r="AC325" s="32">
        <f t="shared" si="202"/>
        <v>82257.333333333328</v>
      </c>
      <c r="AD325" s="32">
        <f t="shared" si="202"/>
        <v>82257.333333333328</v>
      </c>
      <c r="AE325" s="33">
        <f t="shared" si="157"/>
        <v>987088.00000000012</v>
      </c>
      <c r="AF325" s="76"/>
    </row>
    <row r="326" spans="1:32" ht="30" x14ac:dyDescent="0.25">
      <c r="A326" s="29">
        <f t="shared" si="187"/>
        <v>298</v>
      </c>
      <c r="B326" s="29"/>
      <c r="C326" s="29">
        <f t="shared" si="203"/>
        <v>11</v>
      </c>
      <c r="D326" s="30" t="s">
        <v>351</v>
      </c>
      <c r="E326" s="38">
        <v>520</v>
      </c>
      <c r="F326" s="23" t="str">
        <f t="shared" si="192"/>
        <v>от 100 до 900 жителей</v>
      </c>
      <c r="G326" s="39">
        <f t="shared" si="193"/>
        <v>1</v>
      </c>
      <c r="H326" s="72" t="str">
        <f t="shared" si="158"/>
        <v>1</v>
      </c>
      <c r="I326" s="25" t="str">
        <f t="shared" si="194"/>
        <v>не соответствует</v>
      </c>
      <c r="J326" s="25" t="str">
        <f t="shared" si="161"/>
        <v>0,75</v>
      </c>
      <c r="K326" s="25">
        <v>0</v>
      </c>
      <c r="L326" s="25" t="str">
        <f t="shared" si="195"/>
        <v>укомплектован</v>
      </c>
      <c r="M326" s="25" t="str">
        <f t="shared" si="159"/>
        <v>1</v>
      </c>
      <c r="N326" s="41"/>
      <c r="O326" s="75">
        <f t="shared" si="196"/>
        <v>0.75</v>
      </c>
      <c r="P326" s="31">
        <f t="shared" si="197"/>
        <v>1316117</v>
      </c>
      <c r="Q326" s="31">
        <f t="shared" si="198"/>
        <v>987087.75</v>
      </c>
      <c r="R326" s="31">
        <f t="shared" si="199"/>
        <v>987088</v>
      </c>
      <c r="S326" s="32">
        <f t="shared" si="201"/>
        <v>82257.333333333328</v>
      </c>
      <c r="T326" s="32">
        <f t="shared" si="202"/>
        <v>82257.333333333328</v>
      </c>
      <c r="U326" s="32">
        <f t="shared" si="202"/>
        <v>82257.333333333328</v>
      </c>
      <c r="V326" s="32">
        <f t="shared" si="202"/>
        <v>82257.333333333328</v>
      </c>
      <c r="W326" s="32">
        <f t="shared" si="202"/>
        <v>82257.333333333328</v>
      </c>
      <c r="X326" s="32">
        <f t="shared" si="202"/>
        <v>82257.333333333328</v>
      </c>
      <c r="Y326" s="32">
        <f t="shared" si="202"/>
        <v>82257.333333333328</v>
      </c>
      <c r="Z326" s="32">
        <f t="shared" si="202"/>
        <v>82257.333333333328</v>
      </c>
      <c r="AA326" s="32">
        <f t="shared" si="202"/>
        <v>82257.333333333328</v>
      </c>
      <c r="AB326" s="32">
        <f t="shared" si="202"/>
        <v>82257.333333333328</v>
      </c>
      <c r="AC326" s="32">
        <f t="shared" si="202"/>
        <v>82257.333333333328</v>
      </c>
      <c r="AD326" s="32">
        <f t="shared" si="202"/>
        <v>82257.333333333328</v>
      </c>
      <c r="AE326" s="33">
        <f t="shared" si="157"/>
        <v>987088.00000000012</v>
      </c>
      <c r="AF326" s="76"/>
    </row>
    <row r="327" spans="1:32" ht="30" x14ac:dyDescent="0.25">
      <c r="A327" s="29">
        <f t="shared" si="187"/>
        <v>299</v>
      </c>
      <c r="B327" s="29"/>
      <c r="C327" s="29">
        <f t="shared" si="203"/>
        <v>12</v>
      </c>
      <c r="D327" s="30" t="s">
        <v>352</v>
      </c>
      <c r="E327" s="38">
        <v>334</v>
      </c>
      <c r="F327" s="23" t="str">
        <f t="shared" si="192"/>
        <v>от 100 до 900 жителей</v>
      </c>
      <c r="G327" s="39">
        <f t="shared" si="193"/>
        <v>1</v>
      </c>
      <c r="H327" s="72" t="str">
        <f t="shared" si="158"/>
        <v>1</v>
      </c>
      <c r="I327" s="25" t="str">
        <f t="shared" si="194"/>
        <v>не соответствует</v>
      </c>
      <c r="J327" s="25" t="str">
        <f t="shared" si="161"/>
        <v>0,75</v>
      </c>
      <c r="K327" s="25">
        <v>0</v>
      </c>
      <c r="L327" s="25" t="str">
        <f t="shared" si="195"/>
        <v>укомплектован</v>
      </c>
      <c r="M327" s="25" t="str">
        <f t="shared" si="159"/>
        <v>1</v>
      </c>
      <c r="N327" s="41"/>
      <c r="O327" s="75">
        <f t="shared" si="196"/>
        <v>0.75</v>
      </c>
      <c r="P327" s="31">
        <f t="shared" si="197"/>
        <v>1316117</v>
      </c>
      <c r="Q327" s="31">
        <f t="shared" si="198"/>
        <v>987087.75</v>
      </c>
      <c r="R327" s="31">
        <f t="shared" si="199"/>
        <v>987088</v>
      </c>
      <c r="S327" s="32">
        <f t="shared" si="201"/>
        <v>82257.333333333328</v>
      </c>
      <c r="T327" s="32">
        <f t="shared" si="202"/>
        <v>82257.333333333328</v>
      </c>
      <c r="U327" s="32">
        <f t="shared" si="202"/>
        <v>82257.333333333328</v>
      </c>
      <c r="V327" s="32">
        <f t="shared" si="202"/>
        <v>82257.333333333328</v>
      </c>
      <c r="W327" s="32">
        <f t="shared" si="202"/>
        <v>82257.333333333328</v>
      </c>
      <c r="X327" s="32">
        <f t="shared" si="202"/>
        <v>82257.333333333328</v>
      </c>
      <c r="Y327" s="32">
        <f t="shared" si="202"/>
        <v>82257.333333333328</v>
      </c>
      <c r="Z327" s="32">
        <f t="shared" si="202"/>
        <v>82257.333333333328</v>
      </c>
      <c r="AA327" s="32">
        <f t="shared" si="202"/>
        <v>82257.333333333328</v>
      </c>
      <c r="AB327" s="32">
        <f t="shared" si="202"/>
        <v>82257.333333333328</v>
      </c>
      <c r="AC327" s="32">
        <f t="shared" si="202"/>
        <v>82257.333333333328</v>
      </c>
      <c r="AD327" s="32">
        <f t="shared" si="202"/>
        <v>82257.333333333328</v>
      </c>
      <c r="AE327" s="33">
        <f t="shared" si="157"/>
        <v>987088.00000000012</v>
      </c>
      <c r="AF327" s="76"/>
    </row>
    <row r="328" spans="1:32" ht="30" x14ac:dyDescent="0.25">
      <c r="A328" s="29">
        <f t="shared" si="187"/>
        <v>300</v>
      </c>
      <c r="B328" s="29"/>
      <c r="C328" s="29">
        <f t="shared" si="203"/>
        <v>13</v>
      </c>
      <c r="D328" s="30" t="s">
        <v>353</v>
      </c>
      <c r="E328" s="38">
        <v>359</v>
      </c>
      <c r="F328" s="23" t="str">
        <f t="shared" si="192"/>
        <v>от 100 до 900 жителей</v>
      </c>
      <c r="G328" s="39">
        <f t="shared" si="193"/>
        <v>1</v>
      </c>
      <c r="H328" s="72" t="str">
        <f t="shared" si="158"/>
        <v>1</v>
      </c>
      <c r="I328" s="25" t="str">
        <f t="shared" si="194"/>
        <v>не соответствует</v>
      </c>
      <c r="J328" s="25" t="str">
        <f t="shared" si="161"/>
        <v>0,75</v>
      </c>
      <c r="K328" s="25">
        <v>0</v>
      </c>
      <c r="L328" s="25" t="str">
        <f t="shared" si="195"/>
        <v>укомплектован</v>
      </c>
      <c r="M328" s="25" t="str">
        <f t="shared" si="159"/>
        <v>1</v>
      </c>
      <c r="N328" s="41"/>
      <c r="O328" s="75">
        <f t="shared" si="196"/>
        <v>0.75</v>
      </c>
      <c r="P328" s="31">
        <f t="shared" si="197"/>
        <v>1316117</v>
      </c>
      <c r="Q328" s="31">
        <f t="shared" si="198"/>
        <v>987087.75</v>
      </c>
      <c r="R328" s="31">
        <f t="shared" si="199"/>
        <v>987088</v>
      </c>
      <c r="S328" s="32">
        <f t="shared" si="201"/>
        <v>82257.333333333328</v>
      </c>
      <c r="T328" s="32">
        <f t="shared" si="202"/>
        <v>82257.333333333328</v>
      </c>
      <c r="U328" s="32">
        <f t="shared" si="202"/>
        <v>82257.333333333328</v>
      </c>
      <c r="V328" s="32">
        <f t="shared" si="202"/>
        <v>82257.333333333328</v>
      </c>
      <c r="W328" s="32">
        <f t="shared" si="202"/>
        <v>82257.333333333328</v>
      </c>
      <c r="X328" s="32">
        <f t="shared" si="202"/>
        <v>82257.333333333328</v>
      </c>
      <c r="Y328" s="32">
        <f t="shared" si="202"/>
        <v>82257.333333333328</v>
      </c>
      <c r="Z328" s="32">
        <f t="shared" si="202"/>
        <v>82257.333333333328</v>
      </c>
      <c r="AA328" s="32">
        <f t="shared" si="202"/>
        <v>82257.333333333328</v>
      </c>
      <c r="AB328" s="32">
        <f t="shared" si="202"/>
        <v>82257.333333333328</v>
      </c>
      <c r="AC328" s="32">
        <f t="shared" si="202"/>
        <v>82257.333333333328</v>
      </c>
      <c r="AD328" s="32">
        <f t="shared" si="202"/>
        <v>82257.333333333328</v>
      </c>
      <c r="AE328" s="33">
        <f t="shared" si="157"/>
        <v>987088.00000000012</v>
      </c>
      <c r="AF328" s="76"/>
    </row>
    <row r="329" spans="1:32" ht="30" x14ac:dyDescent="0.25">
      <c r="A329" s="29">
        <f>A328+1</f>
        <v>301</v>
      </c>
      <c r="B329" s="29"/>
      <c r="C329" s="29">
        <f t="shared" si="203"/>
        <v>14</v>
      </c>
      <c r="D329" s="30" t="s">
        <v>354</v>
      </c>
      <c r="E329" s="38">
        <v>861</v>
      </c>
      <c r="F329" s="23" t="str">
        <f t="shared" si="192"/>
        <v>от 100 до 900 жителей</v>
      </c>
      <c r="G329" s="39">
        <f t="shared" si="193"/>
        <v>1</v>
      </c>
      <c r="H329" s="72" t="str">
        <f t="shared" si="158"/>
        <v>1</v>
      </c>
      <c r="I329" s="25" t="str">
        <f t="shared" si="194"/>
        <v>не соответствует</v>
      </c>
      <c r="J329" s="25" t="str">
        <f t="shared" si="161"/>
        <v>0,75</v>
      </c>
      <c r="K329" s="25">
        <v>0</v>
      </c>
      <c r="L329" s="25" t="str">
        <f t="shared" si="195"/>
        <v>укомплектован</v>
      </c>
      <c r="M329" s="25" t="str">
        <f t="shared" si="159"/>
        <v>1</v>
      </c>
      <c r="N329" s="41">
        <v>0</v>
      </c>
      <c r="O329" s="75">
        <f t="shared" si="196"/>
        <v>0.75</v>
      </c>
      <c r="P329" s="31">
        <f t="shared" si="197"/>
        <v>1316117</v>
      </c>
      <c r="Q329" s="31">
        <f t="shared" si="198"/>
        <v>987087.75</v>
      </c>
      <c r="R329" s="31">
        <f t="shared" si="199"/>
        <v>987088</v>
      </c>
      <c r="S329" s="32">
        <f t="shared" si="201"/>
        <v>82257.333333333328</v>
      </c>
      <c r="T329" s="32">
        <f t="shared" si="202"/>
        <v>82257.333333333328</v>
      </c>
      <c r="U329" s="32">
        <f t="shared" si="202"/>
        <v>82257.333333333328</v>
      </c>
      <c r="V329" s="32">
        <f t="shared" si="202"/>
        <v>82257.333333333328</v>
      </c>
      <c r="W329" s="32">
        <f t="shared" si="202"/>
        <v>82257.333333333328</v>
      </c>
      <c r="X329" s="32">
        <f t="shared" si="202"/>
        <v>82257.333333333328</v>
      </c>
      <c r="Y329" s="32">
        <f t="shared" si="202"/>
        <v>82257.333333333328</v>
      </c>
      <c r="Z329" s="32">
        <f t="shared" si="202"/>
        <v>82257.333333333328</v>
      </c>
      <c r="AA329" s="32">
        <f t="shared" si="202"/>
        <v>82257.333333333328</v>
      </c>
      <c r="AB329" s="32">
        <f t="shared" si="202"/>
        <v>82257.333333333328</v>
      </c>
      <c r="AC329" s="32">
        <f t="shared" si="202"/>
        <v>82257.333333333328</v>
      </c>
      <c r="AD329" s="32">
        <f t="shared" si="202"/>
        <v>82257.333333333328</v>
      </c>
      <c r="AE329" s="33">
        <f t="shared" si="157"/>
        <v>987088.00000000012</v>
      </c>
      <c r="AF329" s="76"/>
    </row>
    <row r="330" spans="1:32" ht="30" x14ac:dyDescent="0.25">
      <c r="A330" s="29">
        <f>A329+1</f>
        <v>302</v>
      </c>
      <c r="B330" s="29"/>
      <c r="C330" s="29">
        <f t="shared" si="203"/>
        <v>15</v>
      </c>
      <c r="D330" s="30" t="s">
        <v>355</v>
      </c>
      <c r="E330" s="38">
        <v>214</v>
      </c>
      <c r="F330" s="23" t="str">
        <f t="shared" si="192"/>
        <v>от 100 до 900 жителей</v>
      </c>
      <c r="G330" s="39">
        <f t="shared" si="193"/>
        <v>1</v>
      </c>
      <c r="H330" s="72" t="str">
        <f t="shared" si="158"/>
        <v>1</v>
      </c>
      <c r="I330" s="25" t="str">
        <f t="shared" si="194"/>
        <v>не соответствует</v>
      </c>
      <c r="J330" s="25" t="str">
        <f t="shared" si="161"/>
        <v>0,75</v>
      </c>
      <c r="K330" s="25">
        <v>0</v>
      </c>
      <c r="L330" s="25" t="str">
        <f t="shared" si="195"/>
        <v>укомплектован</v>
      </c>
      <c r="M330" s="25" t="str">
        <f t="shared" si="159"/>
        <v>1</v>
      </c>
      <c r="N330" s="41">
        <v>0</v>
      </c>
      <c r="O330" s="75">
        <f t="shared" si="196"/>
        <v>0.75</v>
      </c>
      <c r="P330" s="31">
        <f t="shared" si="197"/>
        <v>1316117</v>
      </c>
      <c r="Q330" s="31">
        <f t="shared" si="198"/>
        <v>987087.75</v>
      </c>
      <c r="R330" s="31">
        <f t="shared" si="199"/>
        <v>987088</v>
      </c>
      <c r="S330" s="32">
        <f t="shared" si="201"/>
        <v>82257.333333333328</v>
      </c>
      <c r="T330" s="32">
        <f t="shared" si="202"/>
        <v>82257.333333333328</v>
      </c>
      <c r="U330" s="32">
        <f t="shared" si="202"/>
        <v>82257.333333333328</v>
      </c>
      <c r="V330" s="32">
        <f t="shared" si="202"/>
        <v>82257.333333333328</v>
      </c>
      <c r="W330" s="32">
        <f t="shared" si="202"/>
        <v>82257.333333333328</v>
      </c>
      <c r="X330" s="32">
        <f t="shared" si="202"/>
        <v>82257.333333333328</v>
      </c>
      <c r="Y330" s="32">
        <f t="shared" si="202"/>
        <v>82257.333333333328</v>
      </c>
      <c r="Z330" s="32">
        <f t="shared" si="202"/>
        <v>82257.333333333328</v>
      </c>
      <c r="AA330" s="32">
        <f t="shared" si="202"/>
        <v>82257.333333333328</v>
      </c>
      <c r="AB330" s="32">
        <f t="shared" si="202"/>
        <v>82257.333333333328</v>
      </c>
      <c r="AC330" s="32">
        <f t="shared" si="202"/>
        <v>82257.333333333328</v>
      </c>
      <c r="AD330" s="32">
        <f t="shared" si="202"/>
        <v>82257.333333333328</v>
      </c>
      <c r="AE330" s="33">
        <f t="shared" si="157"/>
        <v>987088.00000000012</v>
      </c>
      <c r="AF330" s="76"/>
    </row>
    <row r="331" spans="1:32" ht="30" x14ac:dyDescent="0.25">
      <c r="A331" s="29">
        <f t="shared" si="187"/>
        <v>303</v>
      </c>
      <c r="B331" s="29"/>
      <c r="C331" s="29">
        <f t="shared" si="203"/>
        <v>16</v>
      </c>
      <c r="D331" s="30" t="s">
        <v>356</v>
      </c>
      <c r="E331" s="38">
        <v>430</v>
      </c>
      <c r="F331" s="23" t="str">
        <f t="shared" si="192"/>
        <v>от 100 до 900 жителей</v>
      </c>
      <c r="G331" s="39">
        <f t="shared" si="193"/>
        <v>1</v>
      </c>
      <c r="H331" s="72" t="str">
        <f t="shared" si="158"/>
        <v>1</v>
      </c>
      <c r="I331" s="25" t="str">
        <f t="shared" si="194"/>
        <v>соответствует</v>
      </c>
      <c r="J331" s="25" t="str">
        <f t="shared" si="161"/>
        <v>1</v>
      </c>
      <c r="K331" s="25">
        <v>1</v>
      </c>
      <c r="L331" s="25" t="str">
        <f t="shared" si="195"/>
        <v>укомплектован</v>
      </c>
      <c r="M331" s="25" t="str">
        <f t="shared" si="159"/>
        <v>1</v>
      </c>
      <c r="N331" s="41">
        <v>0</v>
      </c>
      <c r="O331" s="75">
        <f t="shared" si="196"/>
        <v>1</v>
      </c>
      <c r="P331" s="31">
        <f t="shared" si="197"/>
        <v>1316117</v>
      </c>
      <c r="Q331" s="31">
        <f t="shared" si="198"/>
        <v>1316117</v>
      </c>
      <c r="R331" s="31">
        <f t="shared" si="199"/>
        <v>1316117</v>
      </c>
      <c r="S331" s="32">
        <f t="shared" si="201"/>
        <v>109676.41666666667</v>
      </c>
      <c r="T331" s="32">
        <f t="shared" si="202"/>
        <v>109676.41666666667</v>
      </c>
      <c r="U331" s="32">
        <f t="shared" si="202"/>
        <v>109676.41666666667</v>
      </c>
      <c r="V331" s="32">
        <f t="shared" si="202"/>
        <v>109676.41666666667</v>
      </c>
      <c r="W331" s="32">
        <f t="shared" si="202"/>
        <v>109676.41666666667</v>
      </c>
      <c r="X331" s="32">
        <f t="shared" si="202"/>
        <v>109676.41666666667</v>
      </c>
      <c r="Y331" s="32">
        <f t="shared" si="202"/>
        <v>109676.41666666667</v>
      </c>
      <c r="Z331" s="32">
        <f t="shared" si="202"/>
        <v>109676.41666666667</v>
      </c>
      <c r="AA331" s="32">
        <f t="shared" si="202"/>
        <v>109676.41666666667</v>
      </c>
      <c r="AB331" s="32">
        <f t="shared" si="202"/>
        <v>109676.41666666667</v>
      </c>
      <c r="AC331" s="32">
        <f t="shared" si="202"/>
        <v>109676.41666666667</v>
      </c>
      <c r="AD331" s="32">
        <f t="shared" si="202"/>
        <v>109676.41666666667</v>
      </c>
      <c r="AE331" s="33">
        <f t="shared" si="157"/>
        <v>1316117</v>
      </c>
      <c r="AF331" s="76"/>
    </row>
    <row r="332" spans="1:32" ht="30" x14ac:dyDescent="0.25">
      <c r="A332" s="29">
        <f t="shared" si="187"/>
        <v>304</v>
      </c>
      <c r="B332" s="29"/>
      <c r="C332" s="29">
        <f t="shared" si="203"/>
        <v>17</v>
      </c>
      <c r="D332" s="30" t="s">
        <v>357</v>
      </c>
      <c r="E332" s="38">
        <v>229</v>
      </c>
      <c r="F332" s="23" t="str">
        <f t="shared" si="192"/>
        <v>от 100 до 900 жителей</v>
      </c>
      <c r="G332" s="39">
        <f t="shared" si="193"/>
        <v>1</v>
      </c>
      <c r="H332" s="72" t="str">
        <f t="shared" si="158"/>
        <v>1</v>
      </c>
      <c r="I332" s="25" t="str">
        <f t="shared" si="194"/>
        <v>не соответствует</v>
      </c>
      <c r="J332" s="25" t="str">
        <f t="shared" si="161"/>
        <v>0,75</v>
      </c>
      <c r="K332" s="25">
        <v>0</v>
      </c>
      <c r="L332" s="25" t="str">
        <f t="shared" si="195"/>
        <v>укомплектован</v>
      </c>
      <c r="M332" s="25" t="str">
        <f t="shared" si="159"/>
        <v>1</v>
      </c>
      <c r="N332" s="41"/>
      <c r="O332" s="75">
        <f t="shared" si="196"/>
        <v>0.75</v>
      </c>
      <c r="P332" s="31">
        <f t="shared" si="197"/>
        <v>1316117</v>
      </c>
      <c r="Q332" s="31">
        <f t="shared" si="198"/>
        <v>987087.75</v>
      </c>
      <c r="R332" s="31">
        <f t="shared" si="199"/>
        <v>987088</v>
      </c>
      <c r="S332" s="32">
        <f t="shared" si="201"/>
        <v>82257.333333333328</v>
      </c>
      <c r="T332" s="32">
        <f t="shared" si="202"/>
        <v>82257.333333333328</v>
      </c>
      <c r="U332" s="32">
        <f t="shared" si="202"/>
        <v>82257.333333333328</v>
      </c>
      <c r="V332" s="32">
        <f t="shared" si="202"/>
        <v>82257.333333333328</v>
      </c>
      <c r="W332" s="32">
        <f t="shared" si="202"/>
        <v>82257.333333333328</v>
      </c>
      <c r="X332" s="32">
        <f t="shared" si="202"/>
        <v>82257.333333333328</v>
      </c>
      <c r="Y332" s="32">
        <f t="shared" si="202"/>
        <v>82257.333333333328</v>
      </c>
      <c r="Z332" s="32">
        <f t="shared" si="202"/>
        <v>82257.333333333328</v>
      </c>
      <c r="AA332" s="32">
        <f t="shared" si="202"/>
        <v>82257.333333333328</v>
      </c>
      <c r="AB332" s="32">
        <f t="shared" si="202"/>
        <v>82257.333333333328</v>
      </c>
      <c r="AC332" s="32">
        <f t="shared" si="202"/>
        <v>82257.333333333328</v>
      </c>
      <c r="AD332" s="32">
        <f t="shared" si="202"/>
        <v>82257.333333333328</v>
      </c>
      <c r="AE332" s="33">
        <f t="shared" si="157"/>
        <v>987088.00000000012</v>
      </c>
      <c r="AF332" s="76"/>
    </row>
    <row r="333" spans="1:32" ht="30" x14ac:dyDescent="0.25">
      <c r="A333" s="29">
        <f t="shared" si="187"/>
        <v>305</v>
      </c>
      <c r="B333" s="29"/>
      <c r="C333" s="29">
        <f t="shared" si="203"/>
        <v>18</v>
      </c>
      <c r="D333" s="30" t="s">
        <v>358</v>
      </c>
      <c r="E333" s="38">
        <v>65</v>
      </c>
      <c r="F333" s="23" t="str">
        <f t="shared" si="192"/>
        <v>до 100 жителей</v>
      </c>
      <c r="G333" s="39">
        <f t="shared" si="193"/>
        <v>0</v>
      </c>
      <c r="H333" s="72">
        <f t="shared" si="158"/>
        <v>0.9</v>
      </c>
      <c r="I333" s="25" t="str">
        <f t="shared" si="194"/>
        <v>не соответствует</v>
      </c>
      <c r="J333" s="25" t="str">
        <f t="shared" si="161"/>
        <v>0,75</v>
      </c>
      <c r="K333" s="25">
        <v>0</v>
      </c>
      <c r="L333" s="25" t="str">
        <f t="shared" si="195"/>
        <v>укомплектован</v>
      </c>
      <c r="M333" s="25" t="str">
        <f t="shared" si="159"/>
        <v>1</v>
      </c>
      <c r="N333" s="41"/>
      <c r="O333" s="75">
        <f t="shared" si="196"/>
        <v>0.67500000000000004</v>
      </c>
      <c r="P333" s="31">
        <f t="shared" si="197"/>
        <v>1184505.3</v>
      </c>
      <c r="Q333" s="31">
        <f t="shared" si="198"/>
        <v>888378.97500000009</v>
      </c>
      <c r="R333" s="31">
        <f t="shared" si="199"/>
        <v>888379</v>
      </c>
      <c r="S333" s="32">
        <f t="shared" si="201"/>
        <v>74031.583333333328</v>
      </c>
      <c r="T333" s="32">
        <f t="shared" ref="T333:AD336" si="204">S333</f>
        <v>74031.583333333328</v>
      </c>
      <c r="U333" s="32">
        <f t="shared" si="204"/>
        <v>74031.583333333328</v>
      </c>
      <c r="V333" s="32">
        <f t="shared" si="204"/>
        <v>74031.583333333328</v>
      </c>
      <c r="W333" s="32">
        <f t="shared" si="204"/>
        <v>74031.583333333328</v>
      </c>
      <c r="X333" s="32">
        <f t="shared" si="204"/>
        <v>74031.583333333328</v>
      </c>
      <c r="Y333" s="32">
        <f t="shared" si="204"/>
        <v>74031.583333333328</v>
      </c>
      <c r="Z333" s="32">
        <f t="shared" si="204"/>
        <v>74031.583333333328</v>
      </c>
      <c r="AA333" s="32">
        <f t="shared" si="204"/>
        <v>74031.583333333328</v>
      </c>
      <c r="AB333" s="32">
        <f t="shared" si="204"/>
        <v>74031.583333333328</v>
      </c>
      <c r="AC333" s="32">
        <f t="shared" si="204"/>
        <v>74031.583333333328</v>
      </c>
      <c r="AD333" s="32">
        <f t="shared" si="204"/>
        <v>74031.583333333328</v>
      </c>
      <c r="AE333" s="33">
        <f t="shared" si="157"/>
        <v>888379.00000000012</v>
      </c>
      <c r="AF333" s="76"/>
    </row>
    <row r="334" spans="1:32" ht="30" x14ac:dyDescent="0.25">
      <c r="A334" s="29">
        <f t="shared" si="187"/>
        <v>306</v>
      </c>
      <c r="B334" s="29"/>
      <c r="C334" s="29">
        <f t="shared" si="203"/>
        <v>19</v>
      </c>
      <c r="D334" s="30" t="s">
        <v>359</v>
      </c>
      <c r="E334" s="38">
        <v>343</v>
      </c>
      <c r="F334" s="23" t="str">
        <f t="shared" si="192"/>
        <v>от 100 до 900 жителей</v>
      </c>
      <c r="G334" s="39">
        <f t="shared" si="193"/>
        <v>1</v>
      </c>
      <c r="H334" s="72" t="str">
        <f t="shared" ref="H334:H397" si="205">IF(AND(E334&gt;0,E334&lt;=99),0.9,IF(E334&gt;=2000,1.1,"1"))</f>
        <v>1</v>
      </c>
      <c r="I334" s="25" t="str">
        <f t="shared" si="194"/>
        <v>соответствует</v>
      </c>
      <c r="J334" s="25" t="str">
        <f t="shared" si="161"/>
        <v>1</v>
      </c>
      <c r="K334" s="25">
        <v>1</v>
      </c>
      <c r="L334" s="25" t="str">
        <f t="shared" si="195"/>
        <v>укомплектован</v>
      </c>
      <c r="M334" s="25" t="str">
        <f t="shared" ref="M334:M397" si="206">IF(N334=0,"1",IF(N334=1,"0,25",))</f>
        <v>1</v>
      </c>
      <c r="N334" s="41"/>
      <c r="O334" s="75">
        <f t="shared" si="196"/>
        <v>1</v>
      </c>
      <c r="P334" s="31">
        <f t="shared" si="197"/>
        <v>1316117</v>
      </c>
      <c r="Q334" s="31">
        <f t="shared" si="198"/>
        <v>1316117</v>
      </c>
      <c r="R334" s="31">
        <f t="shared" si="199"/>
        <v>1316117</v>
      </c>
      <c r="S334" s="32">
        <f t="shared" si="201"/>
        <v>109676.41666666667</v>
      </c>
      <c r="T334" s="32">
        <f t="shared" si="204"/>
        <v>109676.41666666667</v>
      </c>
      <c r="U334" s="32">
        <f t="shared" si="204"/>
        <v>109676.41666666667</v>
      </c>
      <c r="V334" s="32">
        <f t="shared" si="204"/>
        <v>109676.41666666667</v>
      </c>
      <c r="W334" s="32">
        <f t="shared" si="204"/>
        <v>109676.41666666667</v>
      </c>
      <c r="X334" s="32">
        <f t="shared" si="204"/>
        <v>109676.41666666667</v>
      </c>
      <c r="Y334" s="32">
        <f t="shared" si="204"/>
        <v>109676.41666666667</v>
      </c>
      <c r="Z334" s="32">
        <f t="shared" si="204"/>
        <v>109676.41666666667</v>
      </c>
      <c r="AA334" s="32">
        <f t="shared" si="204"/>
        <v>109676.41666666667</v>
      </c>
      <c r="AB334" s="32">
        <f t="shared" si="204"/>
        <v>109676.41666666667</v>
      </c>
      <c r="AC334" s="32">
        <f t="shared" si="204"/>
        <v>109676.41666666667</v>
      </c>
      <c r="AD334" s="32">
        <f t="shared" si="204"/>
        <v>109676.41666666667</v>
      </c>
      <c r="AE334" s="33">
        <f t="shared" ref="AE334:AE398" si="207">SUM(S334:AD334)</f>
        <v>1316117</v>
      </c>
      <c r="AF334" s="76"/>
    </row>
    <row r="335" spans="1:32" ht="30" x14ac:dyDescent="0.25">
      <c r="A335" s="29">
        <f t="shared" si="187"/>
        <v>307</v>
      </c>
      <c r="B335" s="29"/>
      <c r="C335" s="29">
        <f t="shared" si="203"/>
        <v>20</v>
      </c>
      <c r="D335" s="30" t="s">
        <v>360</v>
      </c>
      <c r="E335" s="38">
        <v>226</v>
      </c>
      <c r="F335" s="23" t="str">
        <f t="shared" si="192"/>
        <v>от 100 до 900 жителей</v>
      </c>
      <c r="G335" s="39">
        <f t="shared" si="193"/>
        <v>1</v>
      </c>
      <c r="H335" s="72" t="str">
        <f t="shared" si="205"/>
        <v>1</v>
      </c>
      <c r="I335" s="25" t="str">
        <f t="shared" si="194"/>
        <v>соответствует</v>
      </c>
      <c r="J335" s="25" t="str">
        <f t="shared" ref="J335:J398" si="208">IF(K335=0,"0,75",IF(K335=1,"1",))</f>
        <v>1</v>
      </c>
      <c r="K335" s="25">
        <v>1</v>
      </c>
      <c r="L335" s="25" t="str">
        <f t="shared" si="195"/>
        <v>укомплектован</v>
      </c>
      <c r="M335" s="25" t="str">
        <f t="shared" si="206"/>
        <v>1</v>
      </c>
      <c r="N335" s="41"/>
      <c r="O335" s="75">
        <f t="shared" si="196"/>
        <v>1</v>
      </c>
      <c r="P335" s="31">
        <f t="shared" si="197"/>
        <v>1316117</v>
      </c>
      <c r="Q335" s="31">
        <f t="shared" si="198"/>
        <v>1316117</v>
      </c>
      <c r="R335" s="31">
        <f t="shared" si="199"/>
        <v>1316117</v>
      </c>
      <c r="S335" s="32">
        <f t="shared" si="201"/>
        <v>109676.41666666667</v>
      </c>
      <c r="T335" s="32">
        <f t="shared" si="204"/>
        <v>109676.41666666667</v>
      </c>
      <c r="U335" s="32">
        <f t="shared" si="204"/>
        <v>109676.41666666667</v>
      </c>
      <c r="V335" s="32">
        <f t="shared" si="204"/>
        <v>109676.41666666667</v>
      </c>
      <c r="W335" s="32">
        <f t="shared" si="204"/>
        <v>109676.41666666667</v>
      </c>
      <c r="X335" s="32">
        <f t="shared" si="204"/>
        <v>109676.41666666667</v>
      </c>
      <c r="Y335" s="32">
        <f t="shared" si="204"/>
        <v>109676.41666666667</v>
      </c>
      <c r="Z335" s="32">
        <f t="shared" si="204"/>
        <v>109676.41666666667</v>
      </c>
      <c r="AA335" s="32">
        <f t="shared" si="204"/>
        <v>109676.41666666667</v>
      </c>
      <c r="AB335" s="32">
        <f t="shared" si="204"/>
        <v>109676.41666666667</v>
      </c>
      <c r="AC335" s="32">
        <f t="shared" si="204"/>
        <v>109676.41666666667</v>
      </c>
      <c r="AD335" s="32">
        <f t="shared" si="204"/>
        <v>109676.41666666667</v>
      </c>
      <c r="AE335" s="33">
        <f t="shared" si="207"/>
        <v>1316117</v>
      </c>
      <c r="AF335" s="76"/>
    </row>
    <row r="336" spans="1:32" ht="30" x14ac:dyDescent="0.25">
      <c r="A336" s="29">
        <f t="shared" si="187"/>
        <v>308</v>
      </c>
      <c r="B336" s="29"/>
      <c r="C336" s="29">
        <f t="shared" si="203"/>
        <v>21</v>
      </c>
      <c r="D336" s="30" t="s">
        <v>361</v>
      </c>
      <c r="E336" s="38">
        <v>820</v>
      </c>
      <c r="F336" s="23" t="str">
        <f t="shared" si="192"/>
        <v>от 100 до 900 жителей</v>
      </c>
      <c r="G336" s="39">
        <f t="shared" si="193"/>
        <v>1</v>
      </c>
      <c r="H336" s="72" t="str">
        <f t="shared" si="205"/>
        <v>1</v>
      </c>
      <c r="I336" s="25" t="str">
        <f t="shared" si="194"/>
        <v>соответствует</v>
      </c>
      <c r="J336" s="25" t="str">
        <f t="shared" si="208"/>
        <v>1</v>
      </c>
      <c r="K336" s="25">
        <v>1</v>
      </c>
      <c r="L336" s="25" t="str">
        <f t="shared" si="195"/>
        <v>укомплектован</v>
      </c>
      <c r="M336" s="25" t="str">
        <f t="shared" si="206"/>
        <v>1</v>
      </c>
      <c r="N336" s="41"/>
      <c r="O336" s="75">
        <f t="shared" si="196"/>
        <v>1</v>
      </c>
      <c r="P336" s="31">
        <f t="shared" si="197"/>
        <v>1316117</v>
      </c>
      <c r="Q336" s="31">
        <f t="shared" si="198"/>
        <v>1316117</v>
      </c>
      <c r="R336" s="31">
        <f t="shared" si="199"/>
        <v>1316117</v>
      </c>
      <c r="S336" s="32">
        <f>R336/12</f>
        <v>109676.41666666667</v>
      </c>
      <c r="T336" s="32">
        <f>S336</f>
        <v>109676.41666666667</v>
      </c>
      <c r="U336" s="32">
        <f t="shared" si="204"/>
        <v>109676.41666666667</v>
      </c>
      <c r="V336" s="32">
        <f t="shared" si="204"/>
        <v>109676.41666666667</v>
      </c>
      <c r="W336" s="32">
        <f t="shared" si="204"/>
        <v>109676.41666666667</v>
      </c>
      <c r="X336" s="32">
        <f t="shared" si="204"/>
        <v>109676.41666666667</v>
      </c>
      <c r="Y336" s="32">
        <f t="shared" si="204"/>
        <v>109676.41666666667</v>
      </c>
      <c r="Z336" s="32">
        <f t="shared" si="204"/>
        <v>109676.41666666667</v>
      </c>
      <c r="AA336" s="32">
        <f t="shared" si="204"/>
        <v>109676.41666666667</v>
      </c>
      <c r="AB336" s="32">
        <f t="shared" si="204"/>
        <v>109676.41666666667</v>
      </c>
      <c r="AC336" s="32">
        <f t="shared" si="204"/>
        <v>109676.41666666667</v>
      </c>
      <c r="AD336" s="32">
        <f t="shared" si="204"/>
        <v>109676.41666666667</v>
      </c>
      <c r="AE336" s="33">
        <f t="shared" si="207"/>
        <v>1316117</v>
      </c>
      <c r="AF336" s="76"/>
    </row>
    <row r="337" spans="1:32" x14ac:dyDescent="0.25">
      <c r="A337" s="19"/>
      <c r="B337" s="19">
        <v>17</v>
      </c>
      <c r="C337" s="19"/>
      <c r="D337" s="21" t="s">
        <v>362</v>
      </c>
      <c r="E337" s="38"/>
      <c r="F337" s="23"/>
      <c r="G337" s="39"/>
      <c r="H337" s="72"/>
      <c r="I337" s="25"/>
      <c r="J337" s="25"/>
      <c r="K337" s="25"/>
      <c r="L337" s="25"/>
      <c r="M337" s="25"/>
      <c r="N337" s="41"/>
      <c r="O337" s="75"/>
      <c r="P337" s="26">
        <f>SUM(P338:P363)</f>
        <v>34980930.600000001</v>
      </c>
      <c r="Q337" s="26">
        <f>SUM(Q338:Q363)</f>
        <v>27222785.700000003</v>
      </c>
      <c r="R337" s="26">
        <f>SUM(R338:R363)</f>
        <v>24335559</v>
      </c>
      <c r="S337" s="27">
        <f>SUM(S338:S363)</f>
        <v>2027963.2499999993</v>
      </c>
      <c r="T337" s="27">
        <f t="shared" ref="T337:AD337" si="209">SUM(T338:T363)</f>
        <v>2027963.2499999993</v>
      </c>
      <c r="U337" s="27">
        <f t="shared" si="209"/>
        <v>2027963.2499999993</v>
      </c>
      <c r="V337" s="27">
        <f t="shared" si="209"/>
        <v>2027963.2499999993</v>
      </c>
      <c r="W337" s="27">
        <f t="shared" si="209"/>
        <v>2027963.2499999993</v>
      </c>
      <c r="X337" s="27">
        <f t="shared" si="209"/>
        <v>2027963.2499999993</v>
      </c>
      <c r="Y337" s="27">
        <f t="shared" si="209"/>
        <v>2027963.2499999993</v>
      </c>
      <c r="Z337" s="27">
        <f t="shared" si="209"/>
        <v>2027963.2499999993</v>
      </c>
      <c r="AA337" s="27">
        <f t="shared" si="209"/>
        <v>2027963.2499999993</v>
      </c>
      <c r="AB337" s="27">
        <f t="shared" si="209"/>
        <v>2027963.2499999993</v>
      </c>
      <c r="AC337" s="27">
        <f t="shared" si="209"/>
        <v>2027963.2499999993</v>
      </c>
      <c r="AD337" s="27">
        <f t="shared" si="209"/>
        <v>2027963.2499999993</v>
      </c>
      <c r="AE337" s="28">
        <f>SUM(AE338:AE363)</f>
        <v>24335559</v>
      </c>
      <c r="AF337" s="77"/>
    </row>
    <row r="338" spans="1:32" x14ac:dyDescent="0.25">
      <c r="A338" s="29">
        <f>A336+1</f>
        <v>309</v>
      </c>
      <c r="B338" s="29"/>
      <c r="C338" s="29">
        <v>1</v>
      </c>
      <c r="D338" s="30" t="s">
        <v>363</v>
      </c>
      <c r="E338" s="38">
        <v>252</v>
      </c>
      <c r="F338" s="23" t="str">
        <f t="shared" ref="F338:F363" si="210">IF(G338=0,"до 100 жителей",IF(G338=1,"от 100 до 900 жителей",IF(G338=2,"от 900 до 1500 жителей",IF(G338=3,"от 1500 до 2000 жителей",IF(G338=4,"более 2000 жителей")))))</f>
        <v>от 100 до 900 жителей</v>
      </c>
      <c r="G338" s="39">
        <f t="shared" ref="G338:G363" si="211">IF(E338&lt;100,0,(IF(E338&lt;900,1,(IF(E338&lt;1500,2,IF(E338&lt;2000,3,4))))))</f>
        <v>1</v>
      </c>
      <c r="H338" s="72" t="str">
        <f t="shared" si="205"/>
        <v>1</v>
      </c>
      <c r="I338" s="25" t="str">
        <f t="shared" si="194"/>
        <v>не соответствует</v>
      </c>
      <c r="J338" s="25" t="str">
        <f t="shared" si="208"/>
        <v>0,75</v>
      </c>
      <c r="K338" s="25">
        <v>0</v>
      </c>
      <c r="L338" s="25" t="str">
        <f t="shared" ref="L338:L363" si="212">IF(N338=0,"укомплектован",IF(N338=1,"не укомплектован",))</f>
        <v>не укомплектован</v>
      </c>
      <c r="M338" s="25" t="str">
        <f t="shared" si="206"/>
        <v>0,25</v>
      </c>
      <c r="N338" s="42">
        <v>1</v>
      </c>
      <c r="O338" s="75">
        <f t="shared" ref="O338:O363" si="213">H338*J338*M338</f>
        <v>0.1875</v>
      </c>
      <c r="P338" s="31">
        <f t="shared" ref="P338:P363" si="214">IF(G338=0,$E$3*H338,IF(G338=4,$E$5*H338,IF(G338=1,$E$3,IF(G338=2,$E$4,IF(G338=3,$E$5)))))</f>
        <v>1316117</v>
      </c>
      <c r="Q338" s="31">
        <f t="shared" ref="Q338:Q363" si="215">IF(K338=0,P338*$I$7,P338)</f>
        <v>987087.75</v>
      </c>
      <c r="R338" s="31">
        <f t="shared" ref="R338:R363" si="216">ROUND(IF(N338=1,Q338*$R$7,Q338),0)</f>
        <v>246772</v>
      </c>
      <c r="S338" s="32">
        <f>R338/12</f>
        <v>20564.333333333332</v>
      </c>
      <c r="T338" s="32">
        <f>S338</f>
        <v>20564.333333333332</v>
      </c>
      <c r="U338" s="32">
        <f t="shared" ref="U338:AD338" si="217">T338</f>
        <v>20564.333333333332</v>
      </c>
      <c r="V338" s="32">
        <f t="shared" si="217"/>
        <v>20564.333333333332</v>
      </c>
      <c r="W338" s="32">
        <f t="shared" si="217"/>
        <v>20564.333333333332</v>
      </c>
      <c r="X338" s="32">
        <f t="shared" si="217"/>
        <v>20564.333333333332</v>
      </c>
      <c r="Y338" s="32">
        <f t="shared" si="217"/>
        <v>20564.333333333332</v>
      </c>
      <c r="Z338" s="32">
        <f t="shared" si="217"/>
        <v>20564.333333333332</v>
      </c>
      <c r="AA338" s="32">
        <f t="shared" si="217"/>
        <v>20564.333333333332</v>
      </c>
      <c r="AB338" s="32">
        <f t="shared" si="217"/>
        <v>20564.333333333332</v>
      </c>
      <c r="AC338" s="32">
        <f t="shared" si="217"/>
        <v>20564.333333333332</v>
      </c>
      <c r="AD338" s="32">
        <f t="shared" si="217"/>
        <v>20564.333333333332</v>
      </c>
      <c r="AE338" s="33">
        <f t="shared" si="207"/>
        <v>246772.00000000003</v>
      </c>
      <c r="AF338" s="76"/>
    </row>
    <row r="339" spans="1:32" ht="30" x14ac:dyDescent="0.25">
      <c r="A339" s="29">
        <f t="shared" si="187"/>
        <v>310</v>
      </c>
      <c r="B339" s="29"/>
      <c r="C339" s="29">
        <f>C338+1</f>
        <v>2</v>
      </c>
      <c r="D339" s="30" t="s">
        <v>364</v>
      </c>
      <c r="E339" s="38">
        <v>154</v>
      </c>
      <c r="F339" s="23" t="str">
        <f t="shared" si="210"/>
        <v>от 100 до 900 жителей</v>
      </c>
      <c r="G339" s="39">
        <f t="shared" si="211"/>
        <v>1</v>
      </c>
      <c r="H339" s="72" t="str">
        <f t="shared" si="205"/>
        <v>1</v>
      </c>
      <c r="I339" s="25" t="str">
        <f t="shared" si="194"/>
        <v>не соответствует</v>
      </c>
      <c r="J339" s="25" t="str">
        <f t="shared" si="208"/>
        <v>0,75</v>
      </c>
      <c r="K339" s="25">
        <v>0</v>
      </c>
      <c r="L339" s="25" t="str">
        <f t="shared" si="212"/>
        <v>укомплектован</v>
      </c>
      <c r="M339" s="25" t="str">
        <f t="shared" si="206"/>
        <v>1</v>
      </c>
      <c r="N339" s="41">
        <v>0</v>
      </c>
      <c r="O339" s="75">
        <f t="shared" si="213"/>
        <v>0.75</v>
      </c>
      <c r="P339" s="31">
        <f t="shared" si="214"/>
        <v>1316117</v>
      </c>
      <c r="Q339" s="31">
        <f t="shared" si="215"/>
        <v>987087.75</v>
      </c>
      <c r="R339" s="31">
        <f t="shared" si="216"/>
        <v>987088</v>
      </c>
      <c r="S339" s="32">
        <f t="shared" ref="S339:S363" si="218">R339/12</f>
        <v>82257.333333333328</v>
      </c>
      <c r="T339" s="32">
        <f t="shared" ref="T339:AD354" si="219">S339</f>
        <v>82257.333333333328</v>
      </c>
      <c r="U339" s="32">
        <f t="shared" si="219"/>
        <v>82257.333333333328</v>
      </c>
      <c r="V339" s="32">
        <f t="shared" si="219"/>
        <v>82257.333333333328</v>
      </c>
      <c r="W339" s="32">
        <f t="shared" si="219"/>
        <v>82257.333333333328</v>
      </c>
      <c r="X339" s="32">
        <f t="shared" si="219"/>
        <v>82257.333333333328</v>
      </c>
      <c r="Y339" s="32">
        <f t="shared" si="219"/>
        <v>82257.333333333328</v>
      </c>
      <c r="Z339" s="32">
        <f t="shared" si="219"/>
        <v>82257.333333333328</v>
      </c>
      <c r="AA339" s="32">
        <f t="shared" si="219"/>
        <v>82257.333333333328</v>
      </c>
      <c r="AB339" s="32">
        <f t="shared" si="219"/>
        <v>82257.333333333328</v>
      </c>
      <c r="AC339" s="32">
        <f t="shared" si="219"/>
        <v>82257.333333333328</v>
      </c>
      <c r="AD339" s="32">
        <f t="shared" si="219"/>
        <v>82257.333333333328</v>
      </c>
      <c r="AE339" s="33">
        <f t="shared" si="207"/>
        <v>987088.00000000012</v>
      </c>
      <c r="AF339" s="76"/>
    </row>
    <row r="340" spans="1:32" x14ac:dyDescent="0.25">
      <c r="A340" s="29">
        <f t="shared" si="187"/>
        <v>311</v>
      </c>
      <c r="B340" s="29"/>
      <c r="C340" s="29">
        <f t="shared" ref="C340:C362" si="220">C339+1</f>
        <v>3</v>
      </c>
      <c r="D340" s="30" t="s">
        <v>365</v>
      </c>
      <c r="E340" s="38">
        <v>698</v>
      </c>
      <c r="F340" s="23" t="str">
        <f t="shared" si="210"/>
        <v>от 100 до 900 жителей</v>
      </c>
      <c r="G340" s="39">
        <f t="shared" si="211"/>
        <v>1</v>
      </c>
      <c r="H340" s="72" t="str">
        <f t="shared" si="205"/>
        <v>1</v>
      </c>
      <c r="I340" s="25" t="str">
        <f t="shared" si="194"/>
        <v>не соответствует</v>
      </c>
      <c r="J340" s="25" t="str">
        <f t="shared" si="208"/>
        <v>0,75</v>
      </c>
      <c r="K340" s="25">
        <v>0</v>
      </c>
      <c r="L340" s="25" t="str">
        <f t="shared" si="212"/>
        <v>укомплектован</v>
      </c>
      <c r="M340" s="25" t="str">
        <f t="shared" si="206"/>
        <v>1</v>
      </c>
      <c r="N340" s="41"/>
      <c r="O340" s="75">
        <f t="shared" si="213"/>
        <v>0.75</v>
      </c>
      <c r="P340" s="31">
        <f t="shared" si="214"/>
        <v>1316117</v>
      </c>
      <c r="Q340" s="31">
        <f t="shared" si="215"/>
        <v>987087.75</v>
      </c>
      <c r="R340" s="31">
        <f t="shared" si="216"/>
        <v>987088</v>
      </c>
      <c r="S340" s="32">
        <f t="shared" si="218"/>
        <v>82257.333333333328</v>
      </c>
      <c r="T340" s="32">
        <f t="shared" si="219"/>
        <v>82257.333333333328</v>
      </c>
      <c r="U340" s="32">
        <f t="shared" si="219"/>
        <v>82257.333333333328</v>
      </c>
      <c r="V340" s="32">
        <f t="shared" si="219"/>
        <v>82257.333333333328</v>
      </c>
      <c r="W340" s="32">
        <f t="shared" si="219"/>
        <v>82257.333333333328</v>
      </c>
      <c r="X340" s="32">
        <f t="shared" si="219"/>
        <v>82257.333333333328</v>
      </c>
      <c r="Y340" s="32">
        <f t="shared" si="219"/>
        <v>82257.333333333328</v>
      </c>
      <c r="Z340" s="32">
        <f t="shared" si="219"/>
        <v>82257.333333333328</v>
      </c>
      <c r="AA340" s="32">
        <f t="shared" si="219"/>
        <v>82257.333333333328</v>
      </c>
      <c r="AB340" s="32">
        <f t="shared" si="219"/>
        <v>82257.333333333328</v>
      </c>
      <c r="AC340" s="32">
        <f t="shared" si="219"/>
        <v>82257.333333333328</v>
      </c>
      <c r="AD340" s="32">
        <f t="shared" si="219"/>
        <v>82257.333333333328</v>
      </c>
      <c r="AE340" s="33">
        <f t="shared" si="207"/>
        <v>987088.00000000012</v>
      </c>
      <c r="AF340" s="76"/>
    </row>
    <row r="341" spans="1:32" x14ac:dyDescent="0.25">
      <c r="A341" s="29">
        <f t="shared" si="187"/>
        <v>312</v>
      </c>
      <c r="B341" s="29"/>
      <c r="C341" s="29">
        <f t="shared" si="220"/>
        <v>4</v>
      </c>
      <c r="D341" s="30" t="s">
        <v>366</v>
      </c>
      <c r="E341" s="38">
        <v>224</v>
      </c>
      <c r="F341" s="23" t="str">
        <f t="shared" si="210"/>
        <v>от 100 до 900 жителей</v>
      </c>
      <c r="G341" s="39">
        <f t="shared" si="211"/>
        <v>1</v>
      </c>
      <c r="H341" s="72" t="str">
        <f t="shared" si="205"/>
        <v>1</v>
      </c>
      <c r="I341" s="25" t="str">
        <f t="shared" si="194"/>
        <v>не соответствует</v>
      </c>
      <c r="J341" s="25" t="str">
        <f t="shared" si="208"/>
        <v>0,75</v>
      </c>
      <c r="K341" s="25">
        <v>0</v>
      </c>
      <c r="L341" s="25" t="str">
        <f t="shared" si="212"/>
        <v>укомплектован</v>
      </c>
      <c r="M341" s="25" t="str">
        <f t="shared" si="206"/>
        <v>1</v>
      </c>
      <c r="N341" s="41"/>
      <c r="O341" s="75">
        <f t="shared" si="213"/>
        <v>0.75</v>
      </c>
      <c r="P341" s="31">
        <f t="shared" si="214"/>
        <v>1316117</v>
      </c>
      <c r="Q341" s="31">
        <f t="shared" si="215"/>
        <v>987087.75</v>
      </c>
      <c r="R341" s="31">
        <f t="shared" si="216"/>
        <v>987088</v>
      </c>
      <c r="S341" s="32">
        <f t="shared" si="218"/>
        <v>82257.333333333328</v>
      </c>
      <c r="T341" s="32">
        <f t="shared" si="219"/>
        <v>82257.333333333328</v>
      </c>
      <c r="U341" s="32">
        <f t="shared" si="219"/>
        <v>82257.333333333328</v>
      </c>
      <c r="V341" s="32">
        <f t="shared" si="219"/>
        <v>82257.333333333328</v>
      </c>
      <c r="W341" s="32">
        <f t="shared" si="219"/>
        <v>82257.333333333328</v>
      </c>
      <c r="X341" s="32">
        <f t="shared" si="219"/>
        <v>82257.333333333328</v>
      </c>
      <c r="Y341" s="32">
        <f t="shared" si="219"/>
        <v>82257.333333333328</v>
      </c>
      <c r="Z341" s="32">
        <f t="shared" si="219"/>
        <v>82257.333333333328</v>
      </c>
      <c r="AA341" s="32">
        <f t="shared" si="219"/>
        <v>82257.333333333328</v>
      </c>
      <c r="AB341" s="32">
        <f t="shared" si="219"/>
        <v>82257.333333333328</v>
      </c>
      <c r="AC341" s="32">
        <f t="shared" si="219"/>
        <v>82257.333333333328</v>
      </c>
      <c r="AD341" s="32">
        <f t="shared" si="219"/>
        <v>82257.333333333328</v>
      </c>
      <c r="AE341" s="33">
        <f t="shared" si="207"/>
        <v>987088.00000000012</v>
      </c>
      <c r="AF341" s="76"/>
    </row>
    <row r="342" spans="1:32" x14ac:dyDescent="0.25">
      <c r="A342" s="29">
        <f t="shared" si="187"/>
        <v>313</v>
      </c>
      <c r="B342" s="29"/>
      <c r="C342" s="29">
        <f t="shared" si="220"/>
        <v>5</v>
      </c>
      <c r="D342" s="30" t="s">
        <v>367</v>
      </c>
      <c r="E342" s="38">
        <v>141</v>
      </c>
      <c r="F342" s="23" t="str">
        <f t="shared" si="210"/>
        <v>от 100 до 900 жителей</v>
      </c>
      <c r="G342" s="39">
        <f t="shared" si="211"/>
        <v>1</v>
      </c>
      <c r="H342" s="72" t="str">
        <f t="shared" si="205"/>
        <v>1</v>
      </c>
      <c r="I342" s="25" t="str">
        <f t="shared" si="194"/>
        <v>соответствует</v>
      </c>
      <c r="J342" s="25" t="str">
        <f t="shared" si="208"/>
        <v>1</v>
      </c>
      <c r="K342" s="25">
        <v>1</v>
      </c>
      <c r="L342" s="25" t="str">
        <f t="shared" si="212"/>
        <v>укомплектован</v>
      </c>
      <c r="M342" s="25" t="str">
        <f t="shared" si="206"/>
        <v>1</v>
      </c>
      <c r="N342" s="41"/>
      <c r="O342" s="75">
        <f t="shared" si="213"/>
        <v>1</v>
      </c>
      <c r="P342" s="31">
        <f t="shared" si="214"/>
        <v>1316117</v>
      </c>
      <c r="Q342" s="31">
        <f t="shared" si="215"/>
        <v>1316117</v>
      </c>
      <c r="R342" s="31">
        <f t="shared" si="216"/>
        <v>1316117</v>
      </c>
      <c r="S342" s="32">
        <f t="shared" si="218"/>
        <v>109676.41666666667</v>
      </c>
      <c r="T342" s="32">
        <f t="shared" si="219"/>
        <v>109676.41666666667</v>
      </c>
      <c r="U342" s="32">
        <f t="shared" si="219"/>
        <v>109676.41666666667</v>
      </c>
      <c r="V342" s="32">
        <f t="shared" si="219"/>
        <v>109676.41666666667</v>
      </c>
      <c r="W342" s="32">
        <f t="shared" si="219"/>
        <v>109676.41666666667</v>
      </c>
      <c r="X342" s="32">
        <f t="shared" si="219"/>
        <v>109676.41666666667</v>
      </c>
      <c r="Y342" s="32">
        <f t="shared" si="219"/>
        <v>109676.41666666667</v>
      </c>
      <c r="Z342" s="32">
        <f t="shared" si="219"/>
        <v>109676.41666666667</v>
      </c>
      <c r="AA342" s="32">
        <f t="shared" si="219"/>
        <v>109676.41666666667</v>
      </c>
      <c r="AB342" s="32">
        <f t="shared" si="219"/>
        <v>109676.41666666667</v>
      </c>
      <c r="AC342" s="32">
        <f t="shared" si="219"/>
        <v>109676.41666666667</v>
      </c>
      <c r="AD342" s="32">
        <f t="shared" si="219"/>
        <v>109676.41666666667</v>
      </c>
      <c r="AE342" s="33">
        <f t="shared" si="207"/>
        <v>1316117</v>
      </c>
      <c r="AF342" s="76"/>
    </row>
    <row r="343" spans="1:32" x14ac:dyDescent="0.25">
      <c r="A343" s="29">
        <f t="shared" si="187"/>
        <v>314</v>
      </c>
      <c r="B343" s="29"/>
      <c r="C343" s="29">
        <f t="shared" si="220"/>
        <v>6</v>
      </c>
      <c r="D343" s="30" t="s">
        <v>368</v>
      </c>
      <c r="E343" s="38">
        <v>114</v>
      </c>
      <c r="F343" s="23" t="str">
        <f t="shared" si="210"/>
        <v>от 100 до 900 жителей</v>
      </c>
      <c r="G343" s="39">
        <f t="shared" si="211"/>
        <v>1</v>
      </c>
      <c r="H343" s="72" t="str">
        <f t="shared" si="205"/>
        <v>1</v>
      </c>
      <c r="I343" s="25" t="str">
        <f t="shared" si="194"/>
        <v>не соответствует</v>
      </c>
      <c r="J343" s="25" t="str">
        <f t="shared" si="208"/>
        <v>0,75</v>
      </c>
      <c r="K343" s="25">
        <v>0</v>
      </c>
      <c r="L343" s="25" t="str">
        <f t="shared" si="212"/>
        <v>не укомплектован</v>
      </c>
      <c r="M343" s="25" t="str">
        <f t="shared" si="206"/>
        <v>0,25</v>
      </c>
      <c r="N343" s="42">
        <v>1</v>
      </c>
      <c r="O343" s="75">
        <f t="shared" si="213"/>
        <v>0.1875</v>
      </c>
      <c r="P343" s="31">
        <f t="shared" si="214"/>
        <v>1316117</v>
      </c>
      <c r="Q343" s="31">
        <f t="shared" si="215"/>
        <v>987087.75</v>
      </c>
      <c r="R343" s="31">
        <f t="shared" si="216"/>
        <v>246772</v>
      </c>
      <c r="S343" s="32">
        <f t="shared" si="218"/>
        <v>20564.333333333332</v>
      </c>
      <c r="T343" s="32">
        <f t="shared" si="219"/>
        <v>20564.333333333332</v>
      </c>
      <c r="U343" s="32">
        <f t="shared" si="219"/>
        <v>20564.333333333332</v>
      </c>
      <c r="V343" s="32">
        <f t="shared" si="219"/>
        <v>20564.333333333332</v>
      </c>
      <c r="W343" s="32">
        <f t="shared" si="219"/>
        <v>20564.333333333332</v>
      </c>
      <c r="X343" s="32">
        <f t="shared" si="219"/>
        <v>20564.333333333332</v>
      </c>
      <c r="Y343" s="32">
        <f t="shared" si="219"/>
        <v>20564.333333333332</v>
      </c>
      <c r="Z343" s="32">
        <f t="shared" si="219"/>
        <v>20564.333333333332</v>
      </c>
      <c r="AA343" s="32">
        <f t="shared" si="219"/>
        <v>20564.333333333332</v>
      </c>
      <c r="AB343" s="32">
        <f t="shared" si="219"/>
        <v>20564.333333333332</v>
      </c>
      <c r="AC343" s="32">
        <f t="shared" si="219"/>
        <v>20564.333333333332</v>
      </c>
      <c r="AD343" s="32">
        <f t="shared" si="219"/>
        <v>20564.333333333332</v>
      </c>
      <c r="AE343" s="33">
        <f t="shared" si="207"/>
        <v>246772.00000000003</v>
      </c>
      <c r="AF343" s="76"/>
    </row>
    <row r="344" spans="1:32" x14ac:dyDescent="0.25">
      <c r="A344" s="29">
        <f t="shared" si="187"/>
        <v>315</v>
      </c>
      <c r="B344" s="29"/>
      <c r="C344" s="29">
        <f t="shared" si="220"/>
        <v>7</v>
      </c>
      <c r="D344" s="30" t="s">
        <v>369</v>
      </c>
      <c r="E344" s="38">
        <v>98</v>
      </c>
      <c r="F344" s="23" t="str">
        <f t="shared" si="210"/>
        <v>до 100 жителей</v>
      </c>
      <c r="G344" s="39">
        <f t="shared" si="211"/>
        <v>0</v>
      </c>
      <c r="H344" s="72">
        <f t="shared" si="205"/>
        <v>0.9</v>
      </c>
      <c r="I344" s="25" t="str">
        <f t="shared" si="194"/>
        <v>не соответствует</v>
      </c>
      <c r="J344" s="25" t="str">
        <f t="shared" si="208"/>
        <v>0,75</v>
      </c>
      <c r="K344" s="25">
        <v>0</v>
      </c>
      <c r="L344" s="25" t="str">
        <f t="shared" si="212"/>
        <v>не укомплектован</v>
      </c>
      <c r="M344" s="25" t="str">
        <f t="shared" si="206"/>
        <v>0,25</v>
      </c>
      <c r="N344" s="42">
        <v>1</v>
      </c>
      <c r="O344" s="75">
        <f t="shared" si="213"/>
        <v>0.16875000000000001</v>
      </c>
      <c r="P344" s="31">
        <f t="shared" si="214"/>
        <v>1184505.3</v>
      </c>
      <c r="Q344" s="31">
        <f t="shared" si="215"/>
        <v>888378.97500000009</v>
      </c>
      <c r="R344" s="31">
        <f t="shared" si="216"/>
        <v>222095</v>
      </c>
      <c r="S344" s="32">
        <f t="shared" si="218"/>
        <v>18507.916666666668</v>
      </c>
      <c r="T344" s="32">
        <f t="shared" si="219"/>
        <v>18507.916666666668</v>
      </c>
      <c r="U344" s="32">
        <f t="shared" si="219"/>
        <v>18507.916666666668</v>
      </c>
      <c r="V344" s="32">
        <f t="shared" si="219"/>
        <v>18507.916666666668</v>
      </c>
      <c r="W344" s="32">
        <f t="shared" si="219"/>
        <v>18507.916666666668</v>
      </c>
      <c r="X344" s="32">
        <f t="shared" si="219"/>
        <v>18507.916666666668</v>
      </c>
      <c r="Y344" s="32">
        <f t="shared" si="219"/>
        <v>18507.916666666668</v>
      </c>
      <c r="Z344" s="32">
        <f t="shared" si="219"/>
        <v>18507.916666666668</v>
      </c>
      <c r="AA344" s="32">
        <f t="shared" si="219"/>
        <v>18507.916666666668</v>
      </c>
      <c r="AB344" s="32">
        <f t="shared" si="219"/>
        <v>18507.916666666668</v>
      </c>
      <c r="AC344" s="32">
        <f t="shared" si="219"/>
        <v>18507.916666666668</v>
      </c>
      <c r="AD344" s="32">
        <f t="shared" si="219"/>
        <v>18507.916666666668</v>
      </c>
      <c r="AE344" s="33">
        <f t="shared" si="207"/>
        <v>222094.99999999997</v>
      </c>
      <c r="AF344" s="76"/>
    </row>
    <row r="345" spans="1:32" x14ac:dyDescent="0.25">
      <c r="A345" s="29">
        <f t="shared" si="187"/>
        <v>316</v>
      </c>
      <c r="B345" s="29"/>
      <c r="C345" s="29">
        <f t="shared" si="220"/>
        <v>8</v>
      </c>
      <c r="D345" s="30" t="s">
        <v>370</v>
      </c>
      <c r="E345" s="38">
        <v>139</v>
      </c>
      <c r="F345" s="23" t="str">
        <f t="shared" si="210"/>
        <v>от 100 до 900 жителей</v>
      </c>
      <c r="G345" s="39">
        <f t="shared" si="211"/>
        <v>1</v>
      </c>
      <c r="H345" s="72" t="str">
        <f t="shared" si="205"/>
        <v>1</v>
      </c>
      <c r="I345" s="25" t="str">
        <f t="shared" si="194"/>
        <v>не соответствует</v>
      </c>
      <c r="J345" s="25" t="str">
        <f t="shared" si="208"/>
        <v>0,75</v>
      </c>
      <c r="K345" s="25">
        <v>0</v>
      </c>
      <c r="L345" s="25" t="str">
        <f t="shared" si="212"/>
        <v>укомплектован</v>
      </c>
      <c r="M345" s="25" t="str">
        <f t="shared" si="206"/>
        <v>1</v>
      </c>
      <c r="N345" s="41"/>
      <c r="O345" s="75">
        <f t="shared" si="213"/>
        <v>0.75</v>
      </c>
      <c r="P345" s="31">
        <f t="shared" si="214"/>
        <v>1316117</v>
      </c>
      <c r="Q345" s="31">
        <f t="shared" si="215"/>
        <v>987087.75</v>
      </c>
      <c r="R345" s="31">
        <f t="shared" si="216"/>
        <v>987088</v>
      </c>
      <c r="S345" s="32">
        <f t="shared" si="218"/>
        <v>82257.333333333328</v>
      </c>
      <c r="T345" s="32">
        <f t="shared" si="219"/>
        <v>82257.333333333328</v>
      </c>
      <c r="U345" s="32">
        <f t="shared" si="219"/>
        <v>82257.333333333328</v>
      </c>
      <c r="V345" s="32">
        <f t="shared" si="219"/>
        <v>82257.333333333328</v>
      </c>
      <c r="W345" s="32">
        <f t="shared" si="219"/>
        <v>82257.333333333328</v>
      </c>
      <c r="X345" s="32">
        <f t="shared" si="219"/>
        <v>82257.333333333328</v>
      </c>
      <c r="Y345" s="32">
        <f t="shared" si="219"/>
        <v>82257.333333333328</v>
      </c>
      <c r="Z345" s="32">
        <f t="shared" si="219"/>
        <v>82257.333333333328</v>
      </c>
      <c r="AA345" s="32">
        <f t="shared" si="219"/>
        <v>82257.333333333328</v>
      </c>
      <c r="AB345" s="32">
        <f t="shared" si="219"/>
        <v>82257.333333333328</v>
      </c>
      <c r="AC345" s="32">
        <f t="shared" si="219"/>
        <v>82257.333333333328</v>
      </c>
      <c r="AD345" s="32">
        <f t="shared" si="219"/>
        <v>82257.333333333328</v>
      </c>
      <c r="AE345" s="33">
        <f t="shared" si="207"/>
        <v>987088.00000000012</v>
      </c>
      <c r="AF345" s="76"/>
    </row>
    <row r="346" spans="1:32" x14ac:dyDescent="0.25">
      <c r="A346" s="29">
        <f t="shared" si="187"/>
        <v>317</v>
      </c>
      <c r="B346" s="29"/>
      <c r="C346" s="29">
        <f t="shared" si="220"/>
        <v>9</v>
      </c>
      <c r="D346" s="30" t="s">
        <v>371</v>
      </c>
      <c r="E346" s="38">
        <v>230</v>
      </c>
      <c r="F346" s="23" t="str">
        <f t="shared" si="210"/>
        <v>от 100 до 900 жителей</v>
      </c>
      <c r="G346" s="39">
        <f t="shared" si="211"/>
        <v>1</v>
      </c>
      <c r="H346" s="72" t="str">
        <f t="shared" si="205"/>
        <v>1</v>
      </c>
      <c r="I346" s="25" t="str">
        <f t="shared" si="194"/>
        <v>не соответствует</v>
      </c>
      <c r="J346" s="25" t="str">
        <f t="shared" si="208"/>
        <v>0,75</v>
      </c>
      <c r="K346" s="25">
        <v>0</v>
      </c>
      <c r="L346" s="25" t="str">
        <f t="shared" si="212"/>
        <v>укомплектован</v>
      </c>
      <c r="M346" s="25" t="str">
        <f t="shared" si="206"/>
        <v>1</v>
      </c>
      <c r="N346" s="41"/>
      <c r="O346" s="75">
        <f t="shared" si="213"/>
        <v>0.75</v>
      </c>
      <c r="P346" s="31">
        <f t="shared" si="214"/>
        <v>1316117</v>
      </c>
      <c r="Q346" s="31">
        <f t="shared" si="215"/>
        <v>987087.75</v>
      </c>
      <c r="R346" s="31">
        <f t="shared" si="216"/>
        <v>987088</v>
      </c>
      <c r="S346" s="32">
        <f t="shared" si="218"/>
        <v>82257.333333333328</v>
      </c>
      <c r="T346" s="32">
        <f t="shared" si="219"/>
        <v>82257.333333333328</v>
      </c>
      <c r="U346" s="32">
        <f t="shared" si="219"/>
        <v>82257.333333333328</v>
      </c>
      <c r="V346" s="32">
        <f t="shared" si="219"/>
        <v>82257.333333333328</v>
      </c>
      <c r="W346" s="32">
        <f t="shared" si="219"/>
        <v>82257.333333333328</v>
      </c>
      <c r="X346" s="32">
        <f t="shared" si="219"/>
        <v>82257.333333333328</v>
      </c>
      <c r="Y346" s="32">
        <f t="shared" si="219"/>
        <v>82257.333333333328</v>
      </c>
      <c r="Z346" s="32">
        <f t="shared" si="219"/>
        <v>82257.333333333328</v>
      </c>
      <c r="AA346" s="32">
        <f t="shared" si="219"/>
        <v>82257.333333333328</v>
      </c>
      <c r="AB346" s="32">
        <f t="shared" si="219"/>
        <v>82257.333333333328</v>
      </c>
      <c r="AC346" s="32">
        <f t="shared" si="219"/>
        <v>82257.333333333328</v>
      </c>
      <c r="AD346" s="32">
        <f t="shared" si="219"/>
        <v>82257.333333333328</v>
      </c>
      <c r="AE346" s="33">
        <f t="shared" si="207"/>
        <v>987088.00000000012</v>
      </c>
      <c r="AF346" s="76"/>
    </row>
    <row r="347" spans="1:32" x14ac:dyDescent="0.25">
      <c r="A347" s="29">
        <f t="shared" si="187"/>
        <v>318</v>
      </c>
      <c r="B347" s="29"/>
      <c r="C347" s="29">
        <f t="shared" si="220"/>
        <v>10</v>
      </c>
      <c r="D347" s="30" t="s">
        <v>372</v>
      </c>
      <c r="E347" s="38">
        <v>414</v>
      </c>
      <c r="F347" s="23" t="str">
        <f t="shared" si="210"/>
        <v>от 100 до 900 жителей</v>
      </c>
      <c r="G347" s="39">
        <f t="shared" si="211"/>
        <v>1</v>
      </c>
      <c r="H347" s="72" t="str">
        <f t="shared" si="205"/>
        <v>1</v>
      </c>
      <c r="I347" s="25" t="str">
        <f t="shared" si="194"/>
        <v>не соответствует</v>
      </c>
      <c r="J347" s="25" t="str">
        <f t="shared" si="208"/>
        <v>0,75</v>
      </c>
      <c r="K347" s="25">
        <v>0</v>
      </c>
      <c r="L347" s="25" t="str">
        <f t="shared" si="212"/>
        <v>укомплектован</v>
      </c>
      <c r="M347" s="25" t="str">
        <f t="shared" si="206"/>
        <v>1</v>
      </c>
      <c r="N347" s="41"/>
      <c r="O347" s="75">
        <f t="shared" si="213"/>
        <v>0.75</v>
      </c>
      <c r="P347" s="31">
        <f t="shared" si="214"/>
        <v>1316117</v>
      </c>
      <c r="Q347" s="31">
        <f t="shared" si="215"/>
        <v>987087.75</v>
      </c>
      <c r="R347" s="31">
        <f t="shared" si="216"/>
        <v>987088</v>
      </c>
      <c r="S347" s="32">
        <f t="shared" si="218"/>
        <v>82257.333333333328</v>
      </c>
      <c r="T347" s="32">
        <f t="shared" si="219"/>
        <v>82257.333333333328</v>
      </c>
      <c r="U347" s="32">
        <f t="shared" si="219"/>
        <v>82257.333333333328</v>
      </c>
      <c r="V347" s="32">
        <f t="shared" si="219"/>
        <v>82257.333333333328</v>
      </c>
      <c r="W347" s="32">
        <f t="shared" si="219"/>
        <v>82257.333333333328</v>
      </c>
      <c r="X347" s="32">
        <f t="shared" si="219"/>
        <v>82257.333333333328</v>
      </c>
      <c r="Y347" s="32">
        <f t="shared" si="219"/>
        <v>82257.333333333328</v>
      </c>
      <c r="Z347" s="32">
        <f t="shared" si="219"/>
        <v>82257.333333333328</v>
      </c>
      <c r="AA347" s="32">
        <f t="shared" si="219"/>
        <v>82257.333333333328</v>
      </c>
      <c r="AB347" s="32">
        <f t="shared" si="219"/>
        <v>82257.333333333328</v>
      </c>
      <c r="AC347" s="32">
        <f t="shared" si="219"/>
        <v>82257.333333333328</v>
      </c>
      <c r="AD347" s="32">
        <f t="shared" si="219"/>
        <v>82257.333333333328</v>
      </c>
      <c r="AE347" s="33">
        <f t="shared" si="207"/>
        <v>987088.00000000012</v>
      </c>
      <c r="AF347" s="76"/>
    </row>
    <row r="348" spans="1:32" x14ac:dyDescent="0.25">
      <c r="A348" s="29">
        <f t="shared" si="187"/>
        <v>319</v>
      </c>
      <c r="B348" s="29"/>
      <c r="C348" s="29">
        <f t="shared" si="220"/>
        <v>11</v>
      </c>
      <c r="D348" s="30" t="s">
        <v>373</v>
      </c>
      <c r="E348" s="38">
        <v>528</v>
      </c>
      <c r="F348" s="23" t="str">
        <f t="shared" si="210"/>
        <v>от 100 до 900 жителей</v>
      </c>
      <c r="G348" s="39">
        <f t="shared" si="211"/>
        <v>1</v>
      </c>
      <c r="H348" s="72" t="str">
        <f t="shared" si="205"/>
        <v>1</v>
      </c>
      <c r="I348" s="25" t="str">
        <f t="shared" si="194"/>
        <v>не соответствует</v>
      </c>
      <c r="J348" s="25" t="str">
        <f t="shared" si="208"/>
        <v>0,75</v>
      </c>
      <c r="K348" s="25">
        <v>0</v>
      </c>
      <c r="L348" s="25" t="str">
        <f t="shared" si="212"/>
        <v>укомплектован</v>
      </c>
      <c r="M348" s="25" t="str">
        <f t="shared" si="206"/>
        <v>1</v>
      </c>
      <c r="N348" s="41">
        <v>0</v>
      </c>
      <c r="O348" s="75">
        <f t="shared" si="213"/>
        <v>0.75</v>
      </c>
      <c r="P348" s="31">
        <f t="shared" si="214"/>
        <v>1316117</v>
      </c>
      <c r="Q348" s="31">
        <f t="shared" si="215"/>
        <v>987087.75</v>
      </c>
      <c r="R348" s="31">
        <f t="shared" si="216"/>
        <v>987088</v>
      </c>
      <c r="S348" s="32">
        <f t="shared" si="218"/>
        <v>82257.333333333328</v>
      </c>
      <c r="T348" s="32">
        <f t="shared" si="219"/>
        <v>82257.333333333328</v>
      </c>
      <c r="U348" s="32">
        <f t="shared" si="219"/>
        <v>82257.333333333328</v>
      </c>
      <c r="V348" s="32">
        <f t="shared" si="219"/>
        <v>82257.333333333328</v>
      </c>
      <c r="W348" s="32">
        <f t="shared" si="219"/>
        <v>82257.333333333328</v>
      </c>
      <c r="X348" s="32">
        <f t="shared" si="219"/>
        <v>82257.333333333328</v>
      </c>
      <c r="Y348" s="32">
        <f t="shared" si="219"/>
        <v>82257.333333333328</v>
      </c>
      <c r="Z348" s="32">
        <f t="shared" si="219"/>
        <v>82257.333333333328</v>
      </c>
      <c r="AA348" s="32">
        <f t="shared" si="219"/>
        <v>82257.333333333328</v>
      </c>
      <c r="AB348" s="32">
        <f t="shared" si="219"/>
        <v>82257.333333333328</v>
      </c>
      <c r="AC348" s="32">
        <f t="shared" si="219"/>
        <v>82257.333333333328</v>
      </c>
      <c r="AD348" s="32">
        <f t="shared" si="219"/>
        <v>82257.333333333328</v>
      </c>
      <c r="AE348" s="33">
        <f t="shared" si="207"/>
        <v>987088.00000000012</v>
      </c>
      <c r="AF348" s="76"/>
    </row>
    <row r="349" spans="1:32" x14ac:dyDescent="0.25">
      <c r="A349" s="29">
        <f t="shared" si="187"/>
        <v>320</v>
      </c>
      <c r="B349" s="29"/>
      <c r="C349" s="29">
        <f t="shared" si="220"/>
        <v>12</v>
      </c>
      <c r="D349" s="30" t="s">
        <v>374</v>
      </c>
      <c r="E349" s="38">
        <v>125</v>
      </c>
      <c r="F349" s="23" t="str">
        <f t="shared" si="210"/>
        <v>от 100 до 900 жителей</v>
      </c>
      <c r="G349" s="39">
        <f t="shared" si="211"/>
        <v>1</v>
      </c>
      <c r="H349" s="72" t="str">
        <f t="shared" si="205"/>
        <v>1</v>
      </c>
      <c r="I349" s="25" t="str">
        <f t="shared" si="194"/>
        <v>не соответствует</v>
      </c>
      <c r="J349" s="25" t="str">
        <f t="shared" si="208"/>
        <v>0,75</v>
      </c>
      <c r="K349" s="25">
        <v>0</v>
      </c>
      <c r="L349" s="25" t="str">
        <f t="shared" si="212"/>
        <v>укомплектован</v>
      </c>
      <c r="M349" s="25" t="str">
        <f t="shared" si="206"/>
        <v>1</v>
      </c>
      <c r="N349" s="41"/>
      <c r="O349" s="75">
        <f t="shared" si="213"/>
        <v>0.75</v>
      </c>
      <c r="P349" s="31">
        <f t="shared" si="214"/>
        <v>1316117</v>
      </c>
      <c r="Q349" s="31">
        <f t="shared" si="215"/>
        <v>987087.75</v>
      </c>
      <c r="R349" s="31">
        <f t="shared" si="216"/>
        <v>987088</v>
      </c>
      <c r="S349" s="32">
        <f t="shared" si="218"/>
        <v>82257.333333333328</v>
      </c>
      <c r="T349" s="32">
        <f t="shared" si="219"/>
        <v>82257.333333333328</v>
      </c>
      <c r="U349" s="32">
        <f t="shared" si="219"/>
        <v>82257.333333333328</v>
      </c>
      <c r="V349" s="32">
        <f t="shared" si="219"/>
        <v>82257.333333333328</v>
      </c>
      <c r="W349" s="32">
        <f t="shared" si="219"/>
        <v>82257.333333333328</v>
      </c>
      <c r="X349" s="32">
        <f t="shared" si="219"/>
        <v>82257.333333333328</v>
      </c>
      <c r="Y349" s="32">
        <f t="shared" si="219"/>
        <v>82257.333333333328</v>
      </c>
      <c r="Z349" s="32">
        <f t="shared" si="219"/>
        <v>82257.333333333328</v>
      </c>
      <c r="AA349" s="32">
        <f t="shared" si="219"/>
        <v>82257.333333333328</v>
      </c>
      <c r="AB349" s="32">
        <f t="shared" si="219"/>
        <v>82257.333333333328</v>
      </c>
      <c r="AC349" s="32">
        <f t="shared" si="219"/>
        <v>82257.333333333328</v>
      </c>
      <c r="AD349" s="32">
        <f t="shared" si="219"/>
        <v>82257.333333333328</v>
      </c>
      <c r="AE349" s="33">
        <f t="shared" si="207"/>
        <v>987088.00000000012</v>
      </c>
      <c r="AF349" s="76"/>
    </row>
    <row r="350" spans="1:32" x14ac:dyDescent="0.25">
      <c r="A350" s="29">
        <f t="shared" si="187"/>
        <v>321</v>
      </c>
      <c r="B350" s="29"/>
      <c r="C350" s="29">
        <f t="shared" si="220"/>
        <v>13</v>
      </c>
      <c r="D350" s="30" t="s">
        <v>375</v>
      </c>
      <c r="E350" s="38">
        <v>224</v>
      </c>
      <c r="F350" s="23" t="str">
        <f t="shared" si="210"/>
        <v>от 100 до 900 жителей</v>
      </c>
      <c r="G350" s="39">
        <f t="shared" si="211"/>
        <v>1</v>
      </c>
      <c r="H350" s="72" t="str">
        <f t="shared" si="205"/>
        <v>1</v>
      </c>
      <c r="I350" s="25" t="str">
        <f t="shared" si="194"/>
        <v>не соответствует</v>
      </c>
      <c r="J350" s="25" t="str">
        <f t="shared" si="208"/>
        <v>0,75</v>
      </c>
      <c r="K350" s="25">
        <v>0</v>
      </c>
      <c r="L350" s="25" t="str">
        <f t="shared" si="212"/>
        <v>укомплектован</v>
      </c>
      <c r="M350" s="25" t="str">
        <f t="shared" si="206"/>
        <v>1</v>
      </c>
      <c r="N350" s="41"/>
      <c r="O350" s="75">
        <f t="shared" si="213"/>
        <v>0.75</v>
      </c>
      <c r="P350" s="31">
        <f t="shared" si="214"/>
        <v>1316117</v>
      </c>
      <c r="Q350" s="31">
        <f t="shared" si="215"/>
        <v>987087.75</v>
      </c>
      <c r="R350" s="31">
        <f t="shared" si="216"/>
        <v>987088</v>
      </c>
      <c r="S350" s="32">
        <f t="shared" si="218"/>
        <v>82257.333333333328</v>
      </c>
      <c r="T350" s="32">
        <f t="shared" si="219"/>
        <v>82257.333333333328</v>
      </c>
      <c r="U350" s="32">
        <f t="shared" si="219"/>
        <v>82257.333333333328</v>
      </c>
      <c r="V350" s="32">
        <f t="shared" si="219"/>
        <v>82257.333333333328</v>
      </c>
      <c r="W350" s="32">
        <f t="shared" si="219"/>
        <v>82257.333333333328</v>
      </c>
      <c r="X350" s="32">
        <f t="shared" si="219"/>
        <v>82257.333333333328</v>
      </c>
      <c r="Y350" s="32">
        <f t="shared" si="219"/>
        <v>82257.333333333328</v>
      </c>
      <c r="Z350" s="32">
        <f t="shared" si="219"/>
        <v>82257.333333333328</v>
      </c>
      <c r="AA350" s="32">
        <f t="shared" si="219"/>
        <v>82257.333333333328</v>
      </c>
      <c r="AB350" s="32">
        <f t="shared" si="219"/>
        <v>82257.333333333328</v>
      </c>
      <c r="AC350" s="32">
        <f t="shared" si="219"/>
        <v>82257.333333333328</v>
      </c>
      <c r="AD350" s="32">
        <f t="shared" si="219"/>
        <v>82257.333333333328</v>
      </c>
      <c r="AE350" s="33">
        <f t="shared" si="207"/>
        <v>987088.00000000012</v>
      </c>
      <c r="AF350" s="76"/>
    </row>
    <row r="351" spans="1:32" x14ac:dyDescent="0.25">
      <c r="A351" s="29">
        <f t="shared" si="187"/>
        <v>322</v>
      </c>
      <c r="B351" s="29"/>
      <c r="C351" s="29">
        <f t="shared" si="220"/>
        <v>14</v>
      </c>
      <c r="D351" s="30" t="s">
        <v>376</v>
      </c>
      <c r="E351" s="38">
        <v>201</v>
      </c>
      <c r="F351" s="23" t="str">
        <f t="shared" si="210"/>
        <v>от 100 до 900 жителей</v>
      </c>
      <c r="G351" s="39">
        <f t="shared" si="211"/>
        <v>1</v>
      </c>
      <c r="H351" s="72" t="str">
        <f t="shared" si="205"/>
        <v>1</v>
      </c>
      <c r="I351" s="25" t="str">
        <f t="shared" si="194"/>
        <v>соответствует</v>
      </c>
      <c r="J351" s="25" t="str">
        <f t="shared" si="208"/>
        <v>1</v>
      </c>
      <c r="K351" s="25">
        <v>1</v>
      </c>
      <c r="L351" s="25" t="str">
        <f t="shared" si="212"/>
        <v>укомплектован</v>
      </c>
      <c r="M351" s="25" t="str">
        <f t="shared" si="206"/>
        <v>1</v>
      </c>
      <c r="N351" s="41"/>
      <c r="O351" s="75">
        <f t="shared" si="213"/>
        <v>1</v>
      </c>
      <c r="P351" s="31">
        <f t="shared" si="214"/>
        <v>1316117</v>
      </c>
      <c r="Q351" s="31">
        <f t="shared" si="215"/>
        <v>1316117</v>
      </c>
      <c r="R351" s="31">
        <f t="shared" si="216"/>
        <v>1316117</v>
      </c>
      <c r="S351" s="32">
        <f t="shared" si="218"/>
        <v>109676.41666666667</v>
      </c>
      <c r="T351" s="32">
        <f t="shared" si="219"/>
        <v>109676.41666666667</v>
      </c>
      <c r="U351" s="32">
        <f t="shared" si="219"/>
        <v>109676.41666666667</v>
      </c>
      <c r="V351" s="32">
        <f t="shared" si="219"/>
        <v>109676.41666666667</v>
      </c>
      <c r="W351" s="32">
        <f t="shared" si="219"/>
        <v>109676.41666666667</v>
      </c>
      <c r="X351" s="32">
        <f t="shared" si="219"/>
        <v>109676.41666666667</v>
      </c>
      <c r="Y351" s="32">
        <f t="shared" si="219"/>
        <v>109676.41666666667</v>
      </c>
      <c r="Z351" s="32">
        <f t="shared" si="219"/>
        <v>109676.41666666667</v>
      </c>
      <c r="AA351" s="32">
        <f t="shared" si="219"/>
        <v>109676.41666666667</v>
      </c>
      <c r="AB351" s="32">
        <f t="shared" si="219"/>
        <v>109676.41666666667</v>
      </c>
      <c r="AC351" s="32">
        <f t="shared" si="219"/>
        <v>109676.41666666667</v>
      </c>
      <c r="AD351" s="32">
        <f t="shared" si="219"/>
        <v>109676.41666666667</v>
      </c>
      <c r="AE351" s="33">
        <f t="shared" si="207"/>
        <v>1316117</v>
      </c>
      <c r="AF351" s="76"/>
    </row>
    <row r="352" spans="1:32" x14ac:dyDescent="0.25">
      <c r="A352" s="29">
        <f t="shared" si="187"/>
        <v>323</v>
      </c>
      <c r="B352" s="29"/>
      <c r="C352" s="29">
        <f t="shared" si="220"/>
        <v>15</v>
      </c>
      <c r="D352" s="30" t="s">
        <v>377</v>
      </c>
      <c r="E352" s="38">
        <v>760</v>
      </c>
      <c r="F352" s="23" t="str">
        <f t="shared" si="210"/>
        <v>от 100 до 900 жителей</v>
      </c>
      <c r="G352" s="39">
        <f t="shared" si="211"/>
        <v>1</v>
      </c>
      <c r="H352" s="72" t="str">
        <f t="shared" si="205"/>
        <v>1</v>
      </c>
      <c r="I352" s="25" t="str">
        <f t="shared" si="194"/>
        <v>не соответствует</v>
      </c>
      <c r="J352" s="25" t="str">
        <f t="shared" si="208"/>
        <v>0,75</v>
      </c>
      <c r="K352" s="25">
        <v>0</v>
      </c>
      <c r="L352" s="25" t="str">
        <f t="shared" si="212"/>
        <v>укомплектован</v>
      </c>
      <c r="M352" s="25" t="str">
        <f t="shared" si="206"/>
        <v>1</v>
      </c>
      <c r="N352" s="41"/>
      <c r="O352" s="75">
        <f t="shared" si="213"/>
        <v>0.75</v>
      </c>
      <c r="P352" s="31">
        <f t="shared" si="214"/>
        <v>1316117</v>
      </c>
      <c r="Q352" s="31">
        <f t="shared" si="215"/>
        <v>987087.75</v>
      </c>
      <c r="R352" s="31">
        <f t="shared" si="216"/>
        <v>987088</v>
      </c>
      <c r="S352" s="32">
        <f t="shared" si="218"/>
        <v>82257.333333333328</v>
      </c>
      <c r="T352" s="32">
        <f t="shared" si="219"/>
        <v>82257.333333333328</v>
      </c>
      <c r="U352" s="32">
        <f t="shared" si="219"/>
        <v>82257.333333333328</v>
      </c>
      <c r="V352" s="32">
        <f t="shared" si="219"/>
        <v>82257.333333333328</v>
      </c>
      <c r="W352" s="32">
        <f t="shared" si="219"/>
        <v>82257.333333333328</v>
      </c>
      <c r="X352" s="32">
        <f t="shared" si="219"/>
        <v>82257.333333333328</v>
      </c>
      <c r="Y352" s="32">
        <f t="shared" si="219"/>
        <v>82257.333333333328</v>
      </c>
      <c r="Z352" s="32">
        <f t="shared" si="219"/>
        <v>82257.333333333328</v>
      </c>
      <c r="AA352" s="32">
        <f t="shared" si="219"/>
        <v>82257.333333333328</v>
      </c>
      <c r="AB352" s="32">
        <f t="shared" si="219"/>
        <v>82257.333333333328</v>
      </c>
      <c r="AC352" s="32">
        <f t="shared" si="219"/>
        <v>82257.333333333328</v>
      </c>
      <c r="AD352" s="32">
        <f t="shared" si="219"/>
        <v>82257.333333333328</v>
      </c>
      <c r="AE352" s="33">
        <f t="shared" si="207"/>
        <v>987088.00000000012</v>
      </c>
      <c r="AF352" s="76"/>
    </row>
    <row r="353" spans="1:32" x14ac:dyDescent="0.25">
      <c r="A353" s="29">
        <f t="shared" si="187"/>
        <v>324</v>
      </c>
      <c r="B353" s="29"/>
      <c r="C353" s="29">
        <f t="shared" si="220"/>
        <v>16</v>
      </c>
      <c r="D353" s="30" t="s">
        <v>378</v>
      </c>
      <c r="E353" s="38">
        <v>197</v>
      </c>
      <c r="F353" s="23" t="str">
        <f t="shared" si="210"/>
        <v>от 100 до 900 жителей</v>
      </c>
      <c r="G353" s="39">
        <f t="shared" si="211"/>
        <v>1</v>
      </c>
      <c r="H353" s="72" t="str">
        <f t="shared" si="205"/>
        <v>1</v>
      </c>
      <c r="I353" s="25" t="str">
        <f t="shared" si="194"/>
        <v>не соответствует</v>
      </c>
      <c r="J353" s="25" t="str">
        <f t="shared" si="208"/>
        <v>0,75</v>
      </c>
      <c r="K353" s="25">
        <v>0</v>
      </c>
      <c r="L353" s="25" t="str">
        <f t="shared" si="212"/>
        <v>не укомплектован</v>
      </c>
      <c r="M353" s="25" t="str">
        <f t="shared" si="206"/>
        <v>0,25</v>
      </c>
      <c r="N353" s="42">
        <v>1</v>
      </c>
      <c r="O353" s="75">
        <f t="shared" si="213"/>
        <v>0.1875</v>
      </c>
      <c r="P353" s="31">
        <f t="shared" si="214"/>
        <v>1316117</v>
      </c>
      <c r="Q353" s="31">
        <f t="shared" si="215"/>
        <v>987087.75</v>
      </c>
      <c r="R353" s="31">
        <f t="shared" si="216"/>
        <v>246772</v>
      </c>
      <c r="S353" s="32">
        <f t="shared" si="218"/>
        <v>20564.333333333332</v>
      </c>
      <c r="T353" s="32">
        <f t="shared" si="219"/>
        <v>20564.333333333332</v>
      </c>
      <c r="U353" s="32">
        <f t="shared" si="219"/>
        <v>20564.333333333332</v>
      </c>
      <c r="V353" s="32">
        <f t="shared" si="219"/>
        <v>20564.333333333332</v>
      </c>
      <c r="W353" s="32">
        <f t="shared" si="219"/>
        <v>20564.333333333332</v>
      </c>
      <c r="X353" s="32">
        <f t="shared" si="219"/>
        <v>20564.333333333332</v>
      </c>
      <c r="Y353" s="32">
        <f t="shared" si="219"/>
        <v>20564.333333333332</v>
      </c>
      <c r="Z353" s="32">
        <f t="shared" si="219"/>
        <v>20564.333333333332</v>
      </c>
      <c r="AA353" s="32">
        <f t="shared" si="219"/>
        <v>20564.333333333332</v>
      </c>
      <c r="AB353" s="32">
        <f t="shared" si="219"/>
        <v>20564.333333333332</v>
      </c>
      <c r="AC353" s="32">
        <f t="shared" si="219"/>
        <v>20564.333333333332</v>
      </c>
      <c r="AD353" s="32">
        <f t="shared" si="219"/>
        <v>20564.333333333332</v>
      </c>
      <c r="AE353" s="33">
        <f>SUM(S353:AD353)</f>
        <v>246772.00000000003</v>
      </c>
      <c r="AF353" s="76"/>
    </row>
    <row r="354" spans="1:32" x14ac:dyDescent="0.25">
      <c r="A354" s="29">
        <f>A353+1</f>
        <v>325</v>
      </c>
      <c r="B354" s="29"/>
      <c r="C354" s="29">
        <f>C353+1</f>
        <v>17</v>
      </c>
      <c r="D354" s="30" t="s">
        <v>379</v>
      </c>
      <c r="E354" s="38">
        <v>707</v>
      </c>
      <c r="F354" s="23" t="str">
        <f t="shared" si="210"/>
        <v>от 100 до 900 жителей</v>
      </c>
      <c r="G354" s="39">
        <f t="shared" si="211"/>
        <v>1</v>
      </c>
      <c r="H354" s="72" t="str">
        <f t="shared" si="205"/>
        <v>1</v>
      </c>
      <c r="I354" s="25" t="str">
        <f t="shared" si="194"/>
        <v>не соответствует</v>
      </c>
      <c r="J354" s="25" t="str">
        <f t="shared" si="208"/>
        <v>0,75</v>
      </c>
      <c r="K354" s="25">
        <v>0</v>
      </c>
      <c r="L354" s="25" t="str">
        <f t="shared" si="212"/>
        <v>укомплектован</v>
      </c>
      <c r="M354" s="25" t="str">
        <f t="shared" si="206"/>
        <v>1</v>
      </c>
      <c r="N354" s="41"/>
      <c r="O354" s="75">
        <f t="shared" si="213"/>
        <v>0.75</v>
      </c>
      <c r="P354" s="31">
        <f t="shared" si="214"/>
        <v>1316117</v>
      </c>
      <c r="Q354" s="31">
        <f t="shared" si="215"/>
        <v>987087.75</v>
      </c>
      <c r="R354" s="31">
        <f t="shared" si="216"/>
        <v>987088</v>
      </c>
      <c r="S354" s="32">
        <f t="shared" si="218"/>
        <v>82257.333333333328</v>
      </c>
      <c r="T354" s="32">
        <f t="shared" si="219"/>
        <v>82257.333333333328</v>
      </c>
      <c r="U354" s="32">
        <f t="shared" si="219"/>
        <v>82257.333333333328</v>
      </c>
      <c r="V354" s="32">
        <f t="shared" si="219"/>
        <v>82257.333333333328</v>
      </c>
      <c r="W354" s="32">
        <f t="shared" si="219"/>
        <v>82257.333333333328</v>
      </c>
      <c r="X354" s="32">
        <f t="shared" si="219"/>
        <v>82257.333333333328</v>
      </c>
      <c r="Y354" s="32">
        <f t="shared" si="219"/>
        <v>82257.333333333328</v>
      </c>
      <c r="Z354" s="32">
        <f t="shared" si="219"/>
        <v>82257.333333333328</v>
      </c>
      <c r="AA354" s="32">
        <f t="shared" si="219"/>
        <v>82257.333333333328</v>
      </c>
      <c r="AB354" s="32">
        <f t="shared" si="219"/>
        <v>82257.333333333328</v>
      </c>
      <c r="AC354" s="32">
        <f t="shared" si="219"/>
        <v>82257.333333333328</v>
      </c>
      <c r="AD354" s="32">
        <f t="shared" si="219"/>
        <v>82257.333333333328</v>
      </c>
      <c r="AE354" s="33">
        <f t="shared" si="207"/>
        <v>987088.00000000012</v>
      </c>
      <c r="AF354" s="76"/>
    </row>
    <row r="355" spans="1:32" x14ac:dyDescent="0.25">
      <c r="A355" s="29">
        <f t="shared" si="187"/>
        <v>326</v>
      </c>
      <c r="B355" s="29"/>
      <c r="C355" s="29">
        <f t="shared" si="220"/>
        <v>18</v>
      </c>
      <c r="D355" s="30" t="s">
        <v>380</v>
      </c>
      <c r="E355" s="38">
        <v>172</v>
      </c>
      <c r="F355" s="23" t="str">
        <f t="shared" si="210"/>
        <v>от 100 до 900 жителей</v>
      </c>
      <c r="G355" s="39">
        <f t="shared" si="211"/>
        <v>1</v>
      </c>
      <c r="H355" s="72" t="str">
        <f t="shared" si="205"/>
        <v>1</v>
      </c>
      <c r="I355" s="25" t="str">
        <f t="shared" si="194"/>
        <v>не соответствует</v>
      </c>
      <c r="J355" s="25" t="str">
        <f t="shared" si="208"/>
        <v>0,75</v>
      </c>
      <c r="K355" s="25">
        <v>0</v>
      </c>
      <c r="L355" s="25" t="str">
        <f t="shared" si="212"/>
        <v>укомплектован</v>
      </c>
      <c r="M355" s="25" t="str">
        <f t="shared" si="206"/>
        <v>1</v>
      </c>
      <c r="N355" s="41">
        <v>0</v>
      </c>
      <c r="O355" s="75">
        <f t="shared" si="213"/>
        <v>0.75</v>
      </c>
      <c r="P355" s="31">
        <f t="shared" si="214"/>
        <v>1316117</v>
      </c>
      <c r="Q355" s="31">
        <f t="shared" si="215"/>
        <v>987087.75</v>
      </c>
      <c r="R355" s="31">
        <f t="shared" si="216"/>
        <v>987088</v>
      </c>
      <c r="S355" s="32">
        <f t="shared" si="218"/>
        <v>82257.333333333328</v>
      </c>
      <c r="T355" s="32">
        <f t="shared" ref="T355:AD363" si="221">S355</f>
        <v>82257.333333333328</v>
      </c>
      <c r="U355" s="32">
        <f t="shared" si="221"/>
        <v>82257.333333333328</v>
      </c>
      <c r="V355" s="32">
        <f t="shared" si="221"/>
        <v>82257.333333333328</v>
      </c>
      <c r="W355" s="32">
        <f t="shared" si="221"/>
        <v>82257.333333333328</v>
      </c>
      <c r="X355" s="32">
        <f t="shared" si="221"/>
        <v>82257.333333333328</v>
      </c>
      <c r="Y355" s="32">
        <f t="shared" si="221"/>
        <v>82257.333333333328</v>
      </c>
      <c r="Z355" s="32">
        <f t="shared" si="221"/>
        <v>82257.333333333328</v>
      </c>
      <c r="AA355" s="32">
        <f t="shared" si="221"/>
        <v>82257.333333333328</v>
      </c>
      <c r="AB355" s="32">
        <f t="shared" si="221"/>
        <v>82257.333333333328</v>
      </c>
      <c r="AC355" s="32">
        <f t="shared" si="221"/>
        <v>82257.333333333328</v>
      </c>
      <c r="AD355" s="32">
        <f t="shared" si="221"/>
        <v>82257.333333333328</v>
      </c>
      <c r="AE355" s="33">
        <f t="shared" si="207"/>
        <v>987088.00000000012</v>
      </c>
      <c r="AF355" s="76"/>
    </row>
    <row r="356" spans="1:32" x14ac:dyDescent="0.25">
      <c r="A356" s="29">
        <f t="shared" si="187"/>
        <v>327</v>
      </c>
      <c r="B356" s="29"/>
      <c r="C356" s="29">
        <f t="shared" si="220"/>
        <v>19</v>
      </c>
      <c r="D356" s="30" t="s">
        <v>381</v>
      </c>
      <c r="E356" s="38">
        <v>135</v>
      </c>
      <c r="F356" s="23" t="str">
        <f t="shared" si="210"/>
        <v>от 100 до 900 жителей</v>
      </c>
      <c r="G356" s="39">
        <f t="shared" si="211"/>
        <v>1</v>
      </c>
      <c r="H356" s="72" t="str">
        <f t="shared" si="205"/>
        <v>1</v>
      </c>
      <c r="I356" s="25" t="str">
        <f t="shared" si="194"/>
        <v>не соответствует</v>
      </c>
      <c r="J356" s="25" t="str">
        <f t="shared" si="208"/>
        <v>0,75</v>
      </c>
      <c r="K356" s="25">
        <v>0</v>
      </c>
      <c r="L356" s="25" t="str">
        <f t="shared" si="212"/>
        <v>укомплектован</v>
      </c>
      <c r="M356" s="25" t="str">
        <f t="shared" si="206"/>
        <v>1</v>
      </c>
      <c r="N356" s="41"/>
      <c r="O356" s="75">
        <f t="shared" si="213"/>
        <v>0.75</v>
      </c>
      <c r="P356" s="31">
        <f t="shared" si="214"/>
        <v>1316117</v>
      </c>
      <c r="Q356" s="31">
        <f t="shared" si="215"/>
        <v>987087.75</v>
      </c>
      <c r="R356" s="31">
        <f t="shared" si="216"/>
        <v>987088</v>
      </c>
      <c r="S356" s="32">
        <f t="shared" si="218"/>
        <v>82257.333333333328</v>
      </c>
      <c r="T356" s="32">
        <f t="shared" si="221"/>
        <v>82257.333333333328</v>
      </c>
      <c r="U356" s="32">
        <f t="shared" si="221"/>
        <v>82257.333333333328</v>
      </c>
      <c r="V356" s="32">
        <f t="shared" si="221"/>
        <v>82257.333333333328</v>
      </c>
      <c r="W356" s="32">
        <f t="shared" si="221"/>
        <v>82257.333333333328</v>
      </c>
      <c r="X356" s="32">
        <f t="shared" si="221"/>
        <v>82257.333333333328</v>
      </c>
      <c r="Y356" s="32">
        <f t="shared" si="221"/>
        <v>82257.333333333328</v>
      </c>
      <c r="Z356" s="32">
        <f t="shared" si="221"/>
        <v>82257.333333333328</v>
      </c>
      <c r="AA356" s="32">
        <f t="shared" si="221"/>
        <v>82257.333333333328</v>
      </c>
      <c r="AB356" s="32">
        <f t="shared" si="221"/>
        <v>82257.333333333328</v>
      </c>
      <c r="AC356" s="32">
        <f t="shared" si="221"/>
        <v>82257.333333333328</v>
      </c>
      <c r="AD356" s="32">
        <f t="shared" si="221"/>
        <v>82257.333333333328</v>
      </c>
      <c r="AE356" s="33">
        <f t="shared" si="207"/>
        <v>987088.00000000012</v>
      </c>
      <c r="AF356" s="76"/>
    </row>
    <row r="357" spans="1:32" x14ac:dyDescent="0.25">
      <c r="A357" s="29">
        <f t="shared" si="187"/>
        <v>328</v>
      </c>
      <c r="B357" s="29"/>
      <c r="C357" s="29">
        <f t="shared" si="220"/>
        <v>20</v>
      </c>
      <c r="D357" s="30" t="s">
        <v>382</v>
      </c>
      <c r="E357" s="38">
        <v>1805</v>
      </c>
      <c r="F357" s="23" t="str">
        <f t="shared" si="210"/>
        <v>от 1500 до 2000 жителей</v>
      </c>
      <c r="G357" s="39">
        <f t="shared" si="211"/>
        <v>3</v>
      </c>
      <c r="H357" s="72" t="str">
        <f t="shared" si="205"/>
        <v>1</v>
      </c>
      <c r="I357" s="25" t="str">
        <f t="shared" si="194"/>
        <v>не соответствует</v>
      </c>
      <c r="J357" s="25" t="str">
        <f t="shared" si="208"/>
        <v>0,75</v>
      </c>
      <c r="K357" s="25">
        <v>0</v>
      </c>
      <c r="L357" s="25" t="str">
        <f t="shared" si="212"/>
        <v>укомплектован</v>
      </c>
      <c r="M357" s="25" t="str">
        <f t="shared" si="206"/>
        <v>1</v>
      </c>
      <c r="N357" s="41"/>
      <c r="O357" s="75">
        <f t="shared" si="213"/>
        <v>0.75</v>
      </c>
      <c r="P357" s="31">
        <f t="shared" si="214"/>
        <v>2341229</v>
      </c>
      <c r="Q357" s="31">
        <f t="shared" si="215"/>
        <v>1755921.75</v>
      </c>
      <c r="R357" s="31">
        <f t="shared" si="216"/>
        <v>1755922</v>
      </c>
      <c r="S357" s="32">
        <f t="shared" si="218"/>
        <v>146326.83333333334</v>
      </c>
      <c r="T357" s="32">
        <f t="shared" si="221"/>
        <v>146326.83333333334</v>
      </c>
      <c r="U357" s="32">
        <f t="shared" si="221"/>
        <v>146326.83333333334</v>
      </c>
      <c r="V357" s="32">
        <f t="shared" si="221"/>
        <v>146326.83333333334</v>
      </c>
      <c r="W357" s="32">
        <f t="shared" si="221"/>
        <v>146326.83333333334</v>
      </c>
      <c r="X357" s="32">
        <f t="shared" si="221"/>
        <v>146326.83333333334</v>
      </c>
      <c r="Y357" s="32">
        <f t="shared" si="221"/>
        <v>146326.83333333334</v>
      </c>
      <c r="Z357" s="32">
        <f t="shared" si="221"/>
        <v>146326.83333333334</v>
      </c>
      <c r="AA357" s="32">
        <f t="shared" si="221"/>
        <v>146326.83333333334</v>
      </c>
      <c r="AB357" s="32">
        <f t="shared" si="221"/>
        <v>146326.83333333334</v>
      </c>
      <c r="AC357" s="32">
        <f t="shared" si="221"/>
        <v>146326.83333333334</v>
      </c>
      <c r="AD357" s="32">
        <f t="shared" si="221"/>
        <v>146326.83333333334</v>
      </c>
      <c r="AE357" s="33">
        <f t="shared" si="207"/>
        <v>1755921.9999999998</v>
      </c>
      <c r="AF357" s="76"/>
    </row>
    <row r="358" spans="1:32" x14ac:dyDescent="0.25">
      <c r="A358" s="29">
        <f t="shared" si="187"/>
        <v>329</v>
      </c>
      <c r="B358" s="29"/>
      <c r="C358" s="29">
        <f t="shared" si="220"/>
        <v>21</v>
      </c>
      <c r="D358" s="30" t="s">
        <v>383</v>
      </c>
      <c r="E358" s="38">
        <v>796</v>
      </c>
      <c r="F358" s="23" t="str">
        <f t="shared" si="210"/>
        <v>от 100 до 900 жителей</v>
      </c>
      <c r="G358" s="39">
        <f t="shared" si="211"/>
        <v>1</v>
      </c>
      <c r="H358" s="72" t="str">
        <f t="shared" si="205"/>
        <v>1</v>
      </c>
      <c r="I358" s="25" t="str">
        <f t="shared" si="194"/>
        <v>не соответствует</v>
      </c>
      <c r="J358" s="25" t="str">
        <f t="shared" si="208"/>
        <v>0,75</v>
      </c>
      <c r="K358" s="25">
        <v>0</v>
      </c>
      <c r="L358" s="25" t="str">
        <f t="shared" si="212"/>
        <v>укомплектован</v>
      </c>
      <c r="M358" s="25" t="str">
        <f t="shared" si="206"/>
        <v>1</v>
      </c>
      <c r="N358" s="41"/>
      <c r="O358" s="75">
        <f t="shared" si="213"/>
        <v>0.75</v>
      </c>
      <c r="P358" s="31">
        <f t="shared" si="214"/>
        <v>1316117</v>
      </c>
      <c r="Q358" s="31">
        <f t="shared" si="215"/>
        <v>987087.75</v>
      </c>
      <c r="R358" s="31">
        <f t="shared" si="216"/>
        <v>987088</v>
      </c>
      <c r="S358" s="32">
        <f t="shared" si="218"/>
        <v>82257.333333333328</v>
      </c>
      <c r="T358" s="32">
        <f t="shared" si="221"/>
        <v>82257.333333333328</v>
      </c>
      <c r="U358" s="32">
        <f t="shared" si="221"/>
        <v>82257.333333333328</v>
      </c>
      <c r="V358" s="32">
        <f t="shared" si="221"/>
        <v>82257.333333333328</v>
      </c>
      <c r="W358" s="32">
        <f t="shared" si="221"/>
        <v>82257.333333333328</v>
      </c>
      <c r="X358" s="32">
        <f t="shared" si="221"/>
        <v>82257.333333333328</v>
      </c>
      <c r="Y358" s="32">
        <f t="shared" si="221"/>
        <v>82257.333333333328</v>
      </c>
      <c r="Z358" s="32">
        <f t="shared" si="221"/>
        <v>82257.333333333328</v>
      </c>
      <c r="AA358" s="32">
        <f t="shared" si="221"/>
        <v>82257.333333333328</v>
      </c>
      <c r="AB358" s="32">
        <f t="shared" si="221"/>
        <v>82257.333333333328</v>
      </c>
      <c r="AC358" s="32">
        <f t="shared" si="221"/>
        <v>82257.333333333328</v>
      </c>
      <c r="AD358" s="32">
        <f t="shared" si="221"/>
        <v>82257.333333333328</v>
      </c>
      <c r="AE358" s="33">
        <f t="shared" si="207"/>
        <v>987088.00000000012</v>
      </c>
      <c r="AF358" s="76"/>
    </row>
    <row r="359" spans="1:32" x14ac:dyDescent="0.25">
      <c r="A359" s="29">
        <f t="shared" si="187"/>
        <v>330</v>
      </c>
      <c r="B359" s="29"/>
      <c r="C359" s="29">
        <f t="shared" si="220"/>
        <v>22</v>
      </c>
      <c r="D359" s="30" t="s">
        <v>384</v>
      </c>
      <c r="E359" s="38">
        <v>95</v>
      </c>
      <c r="F359" s="23" t="str">
        <f t="shared" si="210"/>
        <v>до 100 жителей</v>
      </c>
      <c r="G359" s="39">
        <f t="shared" si="211"/>
        <v>0</v>
      </c>
      <c r="H359" s="72">
        <f t="shared" si="205"/>
        <v>0.9</v>
      </c>
      <c r="I359" s="25" t="str">
        <f t="shared" si="194"/>
        <v>не соответствует</v>
      </c>
      <c r="J359" s="25" t="str">
        <f t="shared" si="208"/>
        <v>0,75</v>
      </c>
      <c r="K359" s="25">
        <v>0</v>
      </c>
      <c r="L359" s="25" t="str">
        <f t="shared" si="212"/>
        <v>укомплектован</v>
      </c>
      <c r="M359" s="25" t="str">
        <f t="shared" si="206"/>
        <v>1</v>
      </c>
      <c r="N359" s="41"/>
      <c r="O359" s="75">
        <f t="shared" si="213"/>
        <v>0.67500000000000004</v>
      </c>
      <c r="P359" s="31">
        <f t="shared" si="214"/>
        <v>1184505.3</v>
      </c>
      <c r="Q359" s="31">
        <f t="shared" si="215"/>
        <v>888378.97500000009</v>
      </c>
      <c r="R359" s="31">
        <f t="shared" si="216"/>
        <v>888379</v>
      </c>
      <c r="S359" s="32">
        <f t="shared" si="218"/>
        <v>74031.583333333328</v>
      </c>
      <c r="T359" s="32">
        <f t="shared" si="221"/>
        <v>74031.583333333328</v>
      </c>
      <c r="U359" s="32">
        <f t="shared" si="221"/>
        <v>74031.583333333328</v>
      </c>
      <c r="V359" s="32">
        <f t="shared" si="221"/>
        <v>74031.583333333328</v>
      </c>
      <c r="W359" s="32">
        <f t="shared" si="221"/>
        <v>74031.583333333328</v>
      </c>
      <c r="X359" s="32">
        <f t="shared" si="221"/>
        <v>74031.583333333328</v>
      </c>
      <c r="Y359" s="32">
        <f t="shared" si="221"/>
        <v>74031.583333333328</v>
      </c>
      <c r="Z359" s="32">
        <f t="shared" si="221"/>
        <v>74031.583333333328</v>
      </c>
      <c r="AA359" s="32">
        <f t="shared" si="221"/>
        <v>74031.583333333328</v>
      </c>
      <c r="AB359" s="32">
        <f t="shared" si="221"/>
        <v>74031.583333333328</v>
      </c>
      <c r="AC359" s="32">
        <f t="shared" si="221"/>
        <v>74031.583333333328</v>
      </c>
      <c r="AD359" s="32">
        <f t="shared" si="221"/>
        <v>74031.583333333328</v>
      </c>
      <c r="AE359" s="33">
        <f t="shared" si="207"/>
        <v>888379.00000000012</v>
      </c>
      <c r="AF359" s="76"/>
    </row>
    <row r="360" spans="1:32" x14ac:dyDescent="0.25">
      <c r="A360" s="29">
        <f t="shared" si="187"/>
        <v>331</v>
      </c>
      <c r="B360" s="29"/>
      <c r="C360" s="29">
        <f t="shared" si="220"/>
        <v>23</v>
      </c>
      <c r="D360" s="30" t="s">
        <v>385</v>
      </c>
      <c r="E360" s="38">
        <v>544</v>
      </c>
      <c r="F360" s="23" t="str">
        <f t="shared" si="210"/>
        <v>от 100 до 900 жителей</v>
      </c>
      <c r="G360" s="39">
        <f t="shared" si="211"/>
        <v>1</v>
      </c>
      <c r="H360" s="72" t="str">
        <f t="shared" si="205"/>
        <v>1</v>
      </c>
      <c r="I360" s="25" t="str">
        <f t="shared" si="194"/>
        <v>не соответствует</v>
      </c>
      <c r="J360" s="25" t="str">
        <f t="shared" si="208"/>
        <v>0,75</v>
      </c>
      <c r="K360" s="25">
        <v>0</v>
      </c>
      <c r="L360" s="25" t="str">
        <f t="shared" si="212"/>
        <v>укомплектован</v>
      </c>
      <c r="M360" s="25" t="str">
        <f t="shared" si="206"/>
        <v>1</v>
      </c>
      <c r="N360" s="41"/>
      <c r="O360" s="75">
        <f t="shared" si="213"/>
        <v>0.75</v>
      </c>
      <c r="P360" s="31">
        <f t="shared" si="214"/>
        <v>1316117</v>
      </c>
      <c r="Q360" s="31">
        <f t="shared" si="215"/>
        <v>987087.75</v>
      </c>
      <c r="R360" s="31">
        <f t="shared" si="216"/>
        <v>987088</v>
      </c>
      <c r="S360" s="32">
        <f t="shared" si="218"/>
        <v>82257.333333333328</v>
      </c>
      <c r="T360" s="32">
        <f t="shared" si="221"/>
        <v>82257.333333333328</v>
      </c>
      <c r="U360" s="32">
        <f t="shared" si="221"/>
        <v>82257.333333333328</v>
      </c>
      <c r="V360" s="32">
        <f t="shared" si="221"/>
        <v>82257.333333333328</v>
      </c>
      <c r="W360" s="32">
        <f t="shared" si="221"/>
        <v>82257.333333333328</v>
      </c>
      <c r="X360" s="32">
        <f t="shared" si="221"/>
        <v>82257.333333333328</v>
      </c>
      <c r="Y360" s="32">
        <f t="shared" si="221"/>
        <v>82257.333333333328</v>
      </c>
      <c r="Z360" s="32">
        <f t="shared" si="221"/>
        <v>82257.333333333328</v>
      </c>
      <c r="AA360" s="32">
        <f t="shared" si="221"/>
        <v>82257.333333333328</v>
      </c>
      <c r="AB360" s="32">
        <f t="shared" si="221"/>
        <v>82257.333333333328</v>
      </c>
      <c r="AC360" s="32">
        <f t="shared" si="221"/>
        <v>82257.333333333328</v>
      </c>
      <c r="AD360" s="32">
        <f t="shared" si="221"/>
        <v>82257.333333333328</v>
      </c>
      <c r="AE360" s="33">
        <f t="shared" si="207"/>
        <v>987088.00000000012</v>
      </c>
      <c r="AF360" s="76"/>
    </row>
    <row r="361" spans="1:32" x14ac:dyDescent="0.25">
      <c r="A361" s="29">
        <f t="shared" si="187"/>
        <v>332</v>
      </c>
      <c r="B361" s="29"/>
      <c r="C361" s="29">
        <f t="shared" si="220"/>
        <v>24</v>
      </c>
      <c r="D361" s="30" t="s">
        <v>386</v>
      </c>
      <c r="E361" s="38">
        <v>125</v>
      </c>
      <c r="F361" s="23" t="str">
        <f t="shared" si="210"/>
        <v>от 100 до 900 жителей</v>
      </c>
      <c r="G361" s="39">
        <f t="shared" si="211"/>
        <v>1</v>
      </c>
      <c r="H361" s="72" t="str">
        <f t="shared" si="205"/>
        <v>1</v>
      </c>
      <c r="I361" s="25" t="str">
        <f t="shared" si="194"/>
        <v>не соответствует</v>
      </c>
      <c r="J361" s="25" t="str">
        <f t="shared" si="208"/>
        <v>0,75</v>
      </c>
      <c r="K361" s="25">
        <v>0</v>
      </c>
      <c r="L361" s="25" t="str">
        <f t="shared" si="212"/>
        <v>укомплектован</v>
      </c>
      <c r="M361" s="25" t="str">
        <f t="shared" si="206"/>
        <v>1</v>
      </c>
      <c r="N361" s="41">
        <v>0</v>
      </c>
      <c r="O361" s="75">
        <f t="shared" si="213"/>
        <v>0.75</v>
      </c>
      <c r="P361" s="31">
        <f t="shared" si="214"/>
        <v>1316117</v>
      </c>
      <c r="Q361" s="31">
        <f t="shared" si="215"/>
        <v>987087.75</v>
      </c>
      <c r="R361" s="31">
        <f t="shared" si="216"/>
        <v>987088</v>
      </c>
      <c r="S361" s="32">
        <f t="shared" si="218"/>
        <v>82257.333333333328</v>
      </c>
      <c r="T361" s="32">
        <f t="shared" si="221"/>
        <v>82257.333333333328</v>
      </c>
      <c r="U361" s="32">
        <f t="shared" si="221"/>
        <v>82257.333333333328</v>
      </c>
      <c r="V361" s="32">
        <f t="shared" si="221"/>
        <v>82257.333333333328</v>
      </c>
      <c r="W361" s="32">
        <f t="shared" si="221"/>
        <v>82257.333333333328</v>
      </c>
      <c r="X361" s="32">
        <f t="shared" si="221"/>
        <v>82257.333333333328</v>
      </c>
      <c r="Y361" s="32">
        <f t="shared" si="221"/>
        <v>82257.333333333328</v>
      </c>
      <c r="Z361" s="32">
        <f t="shared" si="221"/>
        <v>82257.333333333328</v>
      </c>
      <c r="AA361" s="32">
        <f t="shared" si="221"/>
        <v>82257.333333333328</v>
      </c>
      <c r="AB361" s="32">
        <f t="shared" si="221"/>
        <v>82257.333333333328</v>
      </c>
      <c r="AC361" s="32">
        <f t="shared" si="221"/>
        <v>82257.333333333328</v>
      </c>
      <c r="AD361" s="32">
        <f t="shared" si="221"/>
        <v>82257.333333333328</v>
      </c>
      <c r="AE361" s="33">
        <f t="shared" si="207"/>
        <v>987088.00000000012</v>
      </c>
      <c r="AF361" s="76"/>
    </row>
    <row r="362" spans="1:32" x14ac:dyDescent="0.25">
      <c r="A362" s="29">
        <f t="shared" si="187"/>
        <v>333</v>
      </c>
      <c r="B362" s="29"/>
      <c r="C362" s="29">
        <f t="shared" si="220"/>
        <v>25</v>
      </c>
      <c r="D362" s="30" t="s">
        <v>387</v>
      </c>
      <c r="E362" s="38">
        <v>740</v>
      </c>
      <c r="F362" s="23" t="str">
        <f t="shared" si="210"/>
        <v>от 100 до 900 жителей</v>
      </c>
      <c r="G362" s="39">
        <f t="shared" si="211"/>
        <v>1</v>
      </c>
      <c r="H362" s="72" t="str">
        <f t="shared" si="205"/>
        <v>1</v>
      </c>
      <c r="I362" s="25" t="str">
        <f>IF(K362=0,"не соответствует",IF(K362=1,"соответствует",))</f>
        <v>не соответствует</v>
      </c>
      <c r="J362" s="25" t="str">
        <f t="shared" si="208"/>
        <v>0,75</v>
      </c>
      <c r="K362" s="25">
        <v>0</v>
      </c>
      <c r="L362" s="25" t="str">
        <f t="shared" si="212"/>
        <v>укомплектован</v>
      </c>
      <c r="M362" s="25" t="str">
        <f t="shared" si="206"/>
        <v>1</v>
      </c>
      <c r="N362" s="41"/>
      <c r="O362" s="75">
        <f t="shared" si="213"/>
        <v>0.75</v>
      </c>
      <c r="P362" s="31">
        <f t="shared" si="214"/>
        <v>1316117</v>
      </c>
      <c r="Q362" s="31">
        <f t="shared" si="215"/>
        <v>987087.75</v>
      </c>
      <c r="R362" s="31">
        <f t="shared" si="216"/>
        <v>987088</v>
      </c>
      <c r="S362" s="32">
        <f t="shared" si="218"/>
        <v>82257.333333333328</v>
      </c>
      <c r="T362" s="32">
        <f t="shared" si="221"/>
        <v>82257.333333333328</v>
      </c>
      <c r="U362" s="32">
        <f t="shared" si="221"/>
        <v>82257.333333333328</v>
      </c>
      <c r="V362" s="32">
        <f t="shared" si="221"/>
        <v>82257.333333333328</v>
      </c>
      <c r="W362" s="32">
        <f t="shared" si="221"/>
        <v>82257.333333333328</v>
      </c>
      <c r="X362" s="32">
        <f t="shared" si="221"/>
        <v>82257.333333333328</v>
      </c>
      <c r="Y362" s="32">
        <f t="shared" si="221"/>
        <v>82257.333333333328</v>
      </c>
      <c r="Z362" s="32">
        <f t="shared" si="221"/>
        <v>82257.333333333328</v>
      </c>
      <c r="AA362" s="32">
        <f t="shared" si="221"/>
        <v>82257.333333333328</v>
      </c>
      <c r="AB362" s="32">
        <f t="shared" si="221"/>
        <v>82257.333333333328</v>
      </c>
      <c r="AC362" s="32">
        <f t="shared" si="221"/>
        <v>82257.333333333328</v>
      </c>
      <c r="AD362" s="32">
        <f t="shared" si="221"/>
        <v>82257.333333333328</v>
      </c>
      <c r="AE362" s="33">
        <f t="shared" si="207"/>
        <v>987088.00000000012</v>
      </c>
      <c r="AF362" s="76"/>
    </row>
    <row r="363" spans="1:32" ht="30" x14ac:dyDescent="0.25">
      <c r="A363" s="29">
        <f>A362+1</f>
        <v>334</v>
      </c>
      <c r="B363" s="29"/>
      <c r="C363" s="29">
        <f>C362+1</f>
        <v>26</v>
      </c>
      <c r="D363" s="30" t="s">
        <v>388</v>
      </c>
      <c r="E363" s="38">
        <v>685</v>
      </c>
      <c r="F363" s="23" t="str">
        <f t="shared" si="210"/>
        <v>от 100 до 900 жителей</v>
      </c>
      <c r="G363" s="39">
        <f t="shared" si="211"/>
        <v>1</v>
      </c>
      <c r="H363" s="72" t="str">
        <f t="shared" si="205"/>
        <v>1</v>
      </c>
      <c r="I363" s="25" t="str">
        <f>IF(K363=0,"не соответствует",IF(K363=1,"соответствует",))</f>
        <v>соответствует</v>
      </c>
      <c r="J363" s="25" t="str">
        <f t="shared" si="208"/>
        <v>1</v>
      </c>
      <c r="K363" s="25">
        <v>1</v>
      </c>
      <c r="L363" s="25" t="str">
        <f t="shared" si="212"/>
        <v>укомплектован</v>
      </c>
      <c r="M363" s="25" t="str">
        <f t="shared" si="206"/>
        <v>1</v>
      </c>
      <c r="N363" s="41">
        <v>0</v>
      </c>
      <c r="O363" s="75">
        <f t="shared" si="213"/>
        <v>1</v>
      </c>
      <c r="P363" s="31">
        <f t="shared" si="214"/>
        <v>1316117</v>
      </c>
      <c r="Q363" s="31">
        <f t="shared" si="215"/>
        <v>1316117</v>
      </c>
      <c r="R363" s="31">
        <f t="shared" si="216"/>
        <v>1316117</v>
      </c>
      <c r="S363" s="32">
        <f t="shared" si="218"/>
        <v>109676.41666666667</v>
      </c>
      <c r="T363" s="32">
        <f t="shared" si="221"/>
        <v>109676.41666666667</v>
      </c>
      <c r="U363" s="32">
        <f t="shared" si="221"/>
        <v>109676.41666666667</v>
      </c>
      <c r="V363" s="32">
        <f t="shared" si="221"/>
        <v>109676.41666666667</v>
      </c>
      <c r="W363" s="32">
        <f t="shared" si="221"/>
        <v>109676.41666666667</v>
      </c>
      <c r="X363" s="32">
        <f t="shared" si="221"/>
        <v>109676.41666666667</v>
      </c>
      <c r="Y363" s="32">
        <f t="shared" si="221"/>
        <v>109676.41666666667</v>
      </c>
      <c r="Z363" s="32">
        <f t="shared" si="221"/>
        <v>109676.41666666667</v>
      </c>
      <c r="AA363" s="32">
        <f t="shared" si="221"/>
        <v>109676.41666666667</v>
      </c>
      <c r="AB363" s="32">
        <f t="shared" si="221"/>
        <v>109676.41666666667</v>
      </c>
      <c r="AC363" s="32">
        <f t="shared" si="221"/>
        <v>109676.41666666667</v>
      </c>
      <c r="AD363" s="32">
        <f t="shared" si="221"/>
        <v>109676.41666666667</v>
      </c>
      <c r="AE363" s="33">
        <f t="shared" si="207"/>
        <v>1316117</v>
      </c>
      <c r="AF363" s="76" t="s">
        <v>389</v>
      </c>
    </row>
    <row r="364" spans="1:32" x14ac:dyDescent="0.25">
      <c r="A364" s="19"/>
      <c r="B364" s="19">
        <v>18</v>
      </c>
      <c r="C364" s="19"/>
      <c r="D364" s="21" t="s">
        <v>390</v>
      </c>
      <c r="E364" s="38"/>
      <c r="F364" s="23"/>
      <c r="G364" s="39"/>
      <c r="H364" s="72"/>
      <c r="I364" s="25"/>
      <c r="J364" s="25"/>
      <c r="K364" s="25"/>
      <c r="L364" s="25"/>
      <c r="M364" s="25"/>
      <c r="N364" s="41"/>
      <c r="O364" s="75"/>
      <c r="P364" s="26">
        <f t="shared" ref="P364:AD364" si="222">SUM(P365:P394)</f>
        <v>38693839.799999997</v>
      </c>
      <c r="Q364" s="26">
        <f t="shared" si="222"/>
        <v>31323584.600000001</v>
      </c>
      <c r="R364" s="26">
        <f t="shared" si="222"/>
        <v>31323589</v>
      </c>
      <c r="S364" s="27">
        <f t="shared" si="222"/>
        <v>2610299.0833333335</v>
      </c>
      <c r="T364" s="27">
        <f t="shared" si="222"/>
        <v>2610299.0833333335</v>
      </c>
      <c r="U364" s="27">
        <f t="shared" si="222"/>
        <v>2610299.0833333335</v>
      </c>
      <c r="V364" s="27">
        <f t="shared" si="222"/>
        <v>2610299.0833333335</v>
      </c>
      <c r="W364" s="27">
        <f t="shared" si="222"/>
        <v>2610299.0833333335</v>
      </c>
      <c r="X364" s="27">
        <f t="shared" si="222"/>
        <v>2610299.0833333335</v>
      </c>
      <c r="Y364" s="27">
        <f t="shared" si="222"/>
        <v>2610299.0833333335</v>
      </c>
      <c r="Z364" s="27">
        <f t="shared" si="222"/>
        <v>2610299.0833333335</v>
      </c>
      <c r="AA364" s="27">
        <f t="shared" si="222"/>
        <v>2610299.0833333335</v>
      </c>
      <c r="AB364" s="27">
        <f t="shared" si="222"/>
        <v>2610299.0833333335</v>
      </c>
      <c r="AC364" s="27">
        <f>SUM(AC365:AC394)</f>
        <v>2610299.0833333335</v>
      </c>
      <c r="AD364" s="27">
        <f t="shared" si="222"/>
        <v>2610299.0833333335</v>
      </c>
      <c r="AE364" s="28">
        <f>SUM(AE365:AE394)</f>
        <v>31323589</v>
      </c>
      <c r="AF364" s="77"/>
    </row>
    <row r="365" spans="1:32" x14ac:dyDescent="0.25">
      <c r="A365" s="29">
        <f>A363+1</f>
        <v>335</v>
      </c>
      <c r="B365" s="29"/>
      <c r="C365" s="29">
        <v>1</v>
      </c>
      <c r="D365" s="30" t="s">
        <v>391</v>
      </c>
      <c r="E365" s="38">
        <v>442</v>
      </c>
      <c r="F365" s="23" t="str">
        <f t="shared" ref="F365:F394" si="223">IF(G365=0,"до 100 жителей",IF(G365=1,"от 100 до 900 жителей",IF(G365=2,"от 900 до 1500 жителей",IF(G365=3,"от 1500 до 2000 жителей",IF(G365=4,"более 2000 жителей")))))</f>
        <v>от 100 до 900 жителей</v>
      </c>
      <c r="G365" s="39">
        <f t="shared" ref="G365:G394" si="224">IF(E365&lt;100,0,(IF(E365&lt;900,1,(IF(E365&lt;1500,2,IF(E365&lt;2000,3,4))))))</f>
        <v>1</v>
      </c>
      <c r="H365" s="72" t="str">
        <f t="shared" si="205"/>
        <v>1</v>
      </c>
      <c r="I365" s="25" t="str">
        <f t="shared" ref="I365:I394" si="225">IF(K365=0,"не соответствует",IF(K365=1,"соответствует",))</f>
        <v>не соответствует</v>
      </c>
      <c r="J365" s="25" t="str">
        <f t="shared" si="208"/>
        <v>0,75</v>
      </c>
      <c r="K365" s="25">
        <v>0</v>
      </c>
      <c r="L365" s="25" t="str">
        <f t="shared" ref="L365:L394" si="226">IF(N365=0,"укомплектован",IF(N365=1,"не укомплектован",))</f>
        <v>укомплектован</v>
      </c>
      <c r="M365" s="25" t="str">
        <f t="shared" si="206"/>
        <v>1</v>
      </c>
      <c r="N365" s="41"/>
      <c r="O365" s="75">
        <f t="shared" ref="O365:O394" si="227">H365*J365*M365</f>
        <v>0.75</v>
      </c>
      <c r="P365" s="31">
        <f t="shared" ref="P365:P394" si="228">IF(G365=0,$E$3*H365,IF(G365=4,$E$5*H365,IF(G365=1,$E$3,IF(G365=2,$E$4,IF(G365=3,$E$5)))))</f>
        <v>1316117</v>
      </c>
      <c r="Q365" s="31">
        <f t="shared" ref="Q365:Q394" si="229">IF(K365=0,P365*$I$7,P365)</f>
        <v>987087.75</v>
      </c>
      <c r="R365" s="31">
        <f t="shared" ref="R365:R394" si="230">ROUND(IF(N365=1,Q365*$R$7,Q365),0)</f>
        <v>987088</v>
      </c>
      <c r="S365" s="32">
        <f>R365/12</f>
        <v>82257.333333333328</v>
      </c>
      <c r="T365" s="32">
        <f>S365</f>
        <v>82257.333333333328</v>
      </c>
      <c r="U365" s="32">
        <f t="shared" ref="U365:AD365" si="231">T365</f>
        <v>82257.333333333328</v>
      </c>
      <c r="V365" s="32">
        <f t="shared" si="231"/>
        <v>82257.333333333328</v>
      </c>
      <c r="W365" s="32">
        <f t="shared" si="231"/>
        <v>82257.333333333328</v>
      </c>
      <c r="X365" s="32">
        <f t="shared" si="231"/>
        <v>82257.333333333328</v>
      </c>
      <c r="Y365" s="32">
        <f t="shared" si="231"/>
        <v>82257.333333333328</v>
      </c>
      <c r="Z365" s="32">
        <f t="shared" si="231"/>
        <v>82257.333333333328</v>
      </c>
      <c r="AA365" s="32">
        <f t="shared" si="231"/>
        <v>82257.333333333328</v>
      </c>
      <c r="AB365" s="32">
        <f t="shared" si="231"/>
        <v>82257.333333333328</v>
      </c>
      <c r="AC365" s="32">
        <f t="shared" si="231"/>
        <v>82257.333333333328</v>
      </c>
      <c r="AD365" s="32">
        <f t="shared" si="231"/>
        <v>82257.333333333328</v>
      </c>
      <c r="AE365" s="33">
        <f t="shared" si="207"/>
        <v>987088.00000000012</v>
      </c>
      <c r="AF365" s="76"/>
    </row>
    <row r="366" spans="1:32" ht="30" x14ac:dyDescent="0.25">
      <c r="A366" s="29">
        <f t="shared" si="187"/>
        <v>336</v>
      </c>
      <c r="B366" s="29"/>
      <c r="C366" s="29">
        <f>C365+1</f>
        <v>2</v>
      </c>
      <c r="D366" s="30" t="s">
        <v>392</v>
      </c>
      <c r="E366" s="38">
        <v>14</v>
      </c>
      <c r="F366" s="23" t="str">
        <f t="shared" si="223"/>
        <v>до 100 жителей</v>
      </c>
      <c r="G366" s="39">
        <f t="shared" si="224"/>
        <v>0</v>
      </c>
      <c r="H366" s="72">
        <f t="shared" si="205"/>
        <v>0.9</v>
      </c>
      <c r="I366" s="25" t="str">
        <f t="shared" si="225"/>
        <v>не соответствует</v>
      </c>
      <c r="J366" s="25" t="str">
        <f t="shared" si="208"/>
        <v>0,75</v>
      </c>
      <c r="K366" s="25">
        <v>0</v>
      </c>
      <c r="L366" s="25" t="str">
        <f t="shared" si="226"/>
        <v>укомплектован</v>
      </c>
      <c r="M366" s="25" t="str">
        <f t="shared" si="206"/>
        <v>1</v>
      </c>
      <c r="N366" s="41"/>
      <c r="O366" s="75">
        <f t="shared" si="227"/>
        <v>0.67500000000000004</v>
      </c>
      <c r="P366" s="31">
        <f t="shared" si="228"/>
        <v>1184505.3</v>
      </c>
      <c r="Q366" s="31">
        <f t="shared" si="229"/>
        <v>888378.97500000009</v>
      </c>
      <c r="R366" s="31">
        <f t="shared" si="230"/>
        <v>888379</v>
      </c>
      <c r="S366" s="32">
        <f t="shared" ref="S366:S394" si="232">R366/12</f>
        <v>74031.583333333328</v>
      </c>
      <c r="T366" s="32">
        <f t="shared" ref="T366:AD381" si="233">S366</f>
        <v>74031.583333333328</v>
      </c>
      <c r="U366" s="32">
        <f t="shared" si="233"/>
        <v>74031.583333333328</v>
      </c>
      <c r="V366" s="32">
        <f t="shared" si="233"/>
        <v>74031.583333333328</v>
      </c>
      <c r="W366" s="32">
        <f t="shared" si="233"/>
        <v>74031.583333333328</v>
      </c>
      <c r="X366" s="32">
        <f t="shared" si="233"/>
        <v>74031.583333333328</v>
      </c>
      <c r="Y366" s="32">
        <f t="shared" si="233"/>
        <v>74031.583333333328</v>
      </c>
      <c r="Z366" s="32">
        <f t="shared" si="233"/>
        <v>74031.583333333328</v>
      </c>
      <c r="AA366" s="32">
        <f t="shared" si="233"/>
        <v>74031.583333333328</v>
      </c>
      <c r="AB366" s="32">
        <f t="shared" si="233"/>
        <v>74031.583333333328</v>
      </c>
      <c r="AC366" s="32">
        <f t="shared" si="233"/>
        <v>74031.583333333328</v>
      </c>
      <c r="AD366" s="32">
        <f t="shared" si="233"/>
        <v>74031.583333333328</v>
      </c>
      <c r="AE366" s="33">
        <f t="shared" si="207"/>
        <v>888379.00000000012</v>
      </c>
      <c r="AF366" s="76"/>
    </row>
    <row r="367" spans="1:32" x14ac:dyDescent="0.25">
      <c r="A367" s="29">
        <f t="shared" si="187"/>
        <v>337</v>
      </c>
      <c r="B367" s="29"/>
      <c r="C367" s="29">
        <f t="shared" ref="C367:C394" si="234">C366+1</f>
        <v>3</v>
      </c>
      <c r="D367" s="30" t="s">
        <v>393</v>
      </c>
      <c r="E367" s="38">
        <v>199</v>
      </c>
      <c r="F367" s="23" t="str">
        <f t="shared" si="223"/>
        <v>от 100 до 900 жителей</v>
      </c>
      <c r="G367" s="39">
        <f t="shared" si="224"/>
        <v>1</v>
      </c>
      <c r="H367" s="72" t="str">
        <f t="shared" si="205"/>
        <v>1</v>
      </c>
      <c r="I367" s="25" t="str">
        <f t="shared" si="225"/>
        <v>соответствует</v>
      </c>
      <c r="J367" s="25" t="str">
        <f t="shared" si="208"/>
        <v>1</v>
      </c>
      <c r="K367" s="25">
        <v>1</v>
      </c>
      <c r="L367" s="25" t="str">
        <f t="shared" si="226"/>
        <v>укомплектован</v>
      </c>
      <c r="M367" s="25" t="str">
        <f t="shared" si="206"/>
        <v>1</v>
      </c>
      <c r="N367" s="41"/>
      <c r="O367" s="75">
        <f t="shared" si="227"/>
        <v>1</v>
      </c>
      <c r="P367" s="31">
        <f t="shared" si="228"/>
        <v>1316117</v>
      </c>
      <c r="Q367" s="31">
        <f t="shared" si="229"/>
        <v>1316117</v>
      </c>
      <c r="R367" s="31">
        <f t="shared" si="230"/>
        <v>1316117</v>
      </c>
      <c r="S367" s="32">
        <f t="shared" si="232"/>
        <v>109676.41666666667</v>
      </c>
      <c r="T367" s="32">
        <f t="shared" si="233"/>
        <v>109676.41666666667</v>
      </c>
      <c r="U367" s="32">
        <f t="shared" si="233"/>
        <v>109676.41666666667</v>
      </c>
      <c r="V367" s="32">
        <f t="shared" si="233"/>
        <v>109676.41666666667</v>
      </c>
      <c r="W367" s="32">
        <f t="shared" si="233"/>
        <v>109676.41666666667</v>
      </c>
      <c r="X367" s="32">
        <f t="shared" si="233"/>
        <v>109676.41666666667</v>
      </c>
      <c r="Y367" s="32">
        <f t="shared" si="233"/>
        <v>109676.41666666667</v>
      </c>
      <c r="Z367" s="32">
        <f t="shared" si="233"/>
        <v>109676.41666666667</v>
      </c>
      <c r="AA367" s="32">
        <f t="shared" si="233"/>
        <v>109676.41666666667</v>
      </c>
      <c r="AB367" s="32">
        <f t="shared" si="233"/>
        <v>109676.41666666667</v>
      </c>
      <c r="AC367" s="32">
        <f t="shared" si="233"/>
        <v>109676.41666666667</v>
      </c>
      <c r="AD367" s="32">
        <f t="shared" si="233"/>
        <v>109676.41666666667</v>
      </c>
      <c r="AE367" s="33">
        <f t="shared" si="207"/>
        <v>1316117</v>
      </c>
      <c r="AF367" s="76"/>
    </row>
    <row r="368" spans="1:32" x14ac:dyDescent="0.25">
      <c r="A368" s="29">
        <f t="shared" si="187"/>
        <v>338</v>
      </c>
      <c r="B368" s="29"/>
      <c r="C368" s="29">
        <f t="shared" si="234"/>
        <v>4</v>
      </c>
      <c r="D368" s="30" t="s">
        <v>394</v>
      </c>
      <c r="E368" s="38">
        <v>222</v>
      </c>
      <c r="F368" s="23" t="str">
        <f t="shared" si="223"/>
        <v>от 100 до 900 жителей</v>
      </c>
      <c r="G368" s="39">
        <f t="shared" si="224"/>
        <v>1</v>
      </c>
      <c r="H368" s="72" t="str">
        <f t="shared" si="205"/>
        <v>1</v>
      </c>
      <c r="I368" s="25" t="str">
        <f t="shared" si="225"/>
        <v>не соответствует</v>
      </c>
      <c r="J368" s="25" t="str">
        <f t="shared" si="208"/>
        <v>0,75</v>
      </c>
      <c r="K368" s="25">
        <v>0</v>
      </c>
      <c r="L368" s="25" t="str">
        <f t="shared" si="226"/>
        <v>укомплектован</v>
      </c>
      <c r="M368" s="25" t="str">
        <f t="shared" si="206"/>
        <v>1</v>
      </c>
      <c r="N368" s="41">
        <v>0</v>
      </c>
      <c r="O368" s="75">
        <f t="shared" si="227"/>
        <v>0.75</v>
      </c>
      <c r="P368" s="31">
        <f t="shared" si="228"/>
        <v>1316117</v>
      </c>
      <c r="Q368" s="31">
        <f t="shared" si="229"/>
        <v>987087.75</v>
      </c>
      <c r="R368" s="31">
        <f t="shared" si="230"/>
        <v>987088</v>
      </c>
      <c r="S368" s="32">
        <f t="shared" si="232"/>
        <v>82257.333333333328</v>
      </c>
      <c r="T368" s="32">
        <f t="shared" si="233"/>
        <v>82257.333333333328</v>
      </c>
      <c r="U368" s="32">
        <f t="shared" si="233"/>
        <v>82257.333333333328</v>
      </c>
      <c r="V368" s="32">
        <f t="shared" si="233"/>
        <v>82257.333333333328</v>
      </c>
      <c r="W368" s="32">
        <f t="shared" si="233"/>
        <v>82257.333333333328</v>
      </c>
      <c r="X368" s="32">
        <f t="shared" si="233"/>
        <v>82257.333333333328</v>
      </c>
      <c r="Y368" s="32">
        <f t="shared" si="233"/>
        <v>82257.333333333328</v>
      </c>
      <c r="Z368" s="32">
        <f t="shared" si="233"/>
        <v>82257.333333333328</v>
      </c>
      <c r="AA368" s="32">
        <f t="shared" si="233"/>
        <v>82257.333333333328</v>
      </c>
      <c r="AB368" s="32">
        <f t="shared" si="233"/>
        <v>82257.333333333328</v>
      </c>
      <c r="AC368" s="32">
        <f t="shared" si="233"/>
        <v>82257.333333333328</v>
      </c>
      <c r="AD368" s="32">
        <f t="shared" si="233"/>
        <v>82257.333333333328</v>
      </c>
      <c r="AE368" s="33">
        <f t="shared" si="207"/>
        <v>987088.00000000012</v>
      </c>
      <c r="AF368" s="76"/>
    </row>
    <row r="369" spans="1:32" x14ac:dyDescent="0.25">
      <c r="A369" s="29">
        <f t="shared" si="187"/>
        <v>339</v>
      </c>
      <c r="B369" s="29"/>
      <c r="C369" s="29">
        <f t="shared" si="234"/>
        <v>5</v>
      </c>
      <c r="D369" s="30" t="s">
        <v>395</v>
      </c>
      <c r="E369" s="38">
        <v>325</v>
      </c>
      <c r="F369" s="23" t="str">
        <f t="shared" si="223"/>
        <v>от 100 до 900 жителей</v>
      </c>
      <c r="G369" s="39">
        <f t="shared" si="224"/>
        <v>1</v>
      </c>
      <c r="H369" s="72" t="str">
        <f t="shared" si="205"/>
        <v>1</v>
      </c>
      <c r="I369" s="25" t="str">
        <f t="shared" si="225"/>
        <v>соответствует</v>
      </c>
      <c r="J369" s="25" t="str">
        <f t="shared" si="208"/>
        <v>1</v>
      </c>
      <c r="K369" s="25">
        <v>1</v>
      </c>
      <c r="L369" s="25" t="str">
        <f t="shared" si="226"/>
        <v>укомплектован</v>
      </c>
      <c r="M369" s="25" t="str">
        <f t="shared" si="206"/>
        <v>1</v>
      </c>
      <c r="N369" s="41"/>
      <c r="O369" s="75">
        <f t="shared" si="227"/>
        <v>1</v>
      </c>
      <c r="P369" s="31">
        <f t="shared" si="228"/>
        <v>1316117</v>
      </c>
      <c r="Q369" s="31">
        <f t="shared" si="229"/>
        <v>1316117</v>
      </c>
      <c r="R369" s="31">
        <f t="shared" si="230"/>
        <v>1316117</v>
      </c>
      <c r="S369" s="32">
        <f t="shared" si="232"/>
        <v>109676.41666666667</v>
      </c>
      <c r="T369" s="32">
        <f t="shared" si="233"/>
        <v>109676.41666666667</v>
      </c>
      <c r="U369" s="32">
        <f t="shared" si="233"/>
        <v>109676.41666666667</v>
      </c>
      <c r="V369" s="32">
        <f t="shared" si="233"/>
        <v>109676.41666666667</v>
      </c>
      <c r="W369" s="32">
        <f t="shared" si="233"/>
        <v>109676.41666666667</v>
      </c>
      <c r="X369" s="32">
        <f t="shared" si="233"/>
        <v>109676.41666666667</v>
      </c>
      <c r="Y369" s="32">
        <f t="shared" si="233"/>
        <v>109676.41666666667</v>
      </c>
      <c r="Z369" s="32">
        <f t="shared" si="233"/>
        <v>109676.41666666667</v>
      </c>
      <c r="AA369" s="32">
        <f t="shared" si="233"/>
        <v>109676.41666666667</v>
      </c>
      <c r="AB369" s="32">
        <f t="shared" si="233"/>
        <v>109676.41666666667</v>
      </c>
      <c r="AC369" s="32">
        <f t="shared" si="233"/>
        <v>109676.41666666667</v>
      </c>
      <c r="AD369" s="32">
        <f t="shared" si="233"/>
        <v>109676.41666666667</v>
      </c>
      <c r="AE369" s="33">
        <f t="shared" si="207"/>
        <v>1316117</v>
      </c>
      <c r="AF369" s="76"/>
    </row>
    <row r="370" spans="1:32" x14ac:dyDescent="0.25">
      <c r="A370" s="29">
        <f t="shared" si="187"/>
        <v>340</v>
      </c>
      <c r="B370" s="29"/>
      <c r="C370" s="29">
        <f t="shared" si="234"/>
        <v>6</v>
      </c>
      <c r="D370" s="30" t="s">
        <v>396</v>
      </c>
      <c r="E370" s="38">
        <v>252</v>
      </c>
      <c r="F370" s="23" t="str">
        <f t="shared" si="223"/>
        <v>от 100 до 900 жителей</v>
      </c>
      <c r="G370" s="39">
        <f t="shared" si="224"/>
        <v>1</v>
      </c>
      <c r="H370" s="72" t="str">
        <f t="shared" si="205"/>
        <v>1</v>
      </c>
      <c r="I370" s="25" t="str">
        <f t="shared" si="225"/>
        <v>не соответствует</v>
      </c>
      <c r="J370" s="25" t="str">
        <f t="shared" si="208"/>
        <v>0,75</v>
      </c>
      <c r="K370" s="25">
        <v>0</v>
      </c>
      <c r="L370" s="25" t="str">
        <f t="shared" si="226"/>
        <v>укомплектован</v>
      </c>
      <c r="M370" s="25" t="str">
        <f t="shared" si="206"/>
        <v>1</v>
      </c>
      <c r="N370" s="41">
        <v>0</v>
      </c>
      <c r="O370" s="75">
        <f t="shared" si="227"/>
        <v>0.75</v>
      </c>
      <c r="P370" s="31">
        <f t="shared" si="228"/>
        <v>1316117</v>
      </c>
      <c r="Q370" s="31">
        <f t="shared" si="229"/>
        <v>987087.75</v>
      </c>
      <c r="R370" s="31">
        <f t="shared" si="230"/>
        <v>987088</v>
      </c>
      <c r="S370" s="32">
        <f t="shared" si="232"/>
        <v>82257.333333333328</v>
      </c>
      <c r="T370" s="32">
        <f t="shared" si="233"/>
        <v>82257.333333333328</v>
      </c>
      <c r="U370" s="32">
        <f t="shared" si="233"/>
        <v>82257.333333333328</v>
      </c>
      <c r="V370" s="32">
        <f t="shared" si="233"/>
        <v>82257.333333333328</v>
      </c>
      <c r="W370" s="32">
        <f t="shared" si="233"/>
        <v>82257.333333333328</v>
      </c>
      <c r="X370" s="32">
        <f t="shared" si="233"/>
        <v>82257.333333333328</v>
      </c>
      <c r="Y370" s="32">
        <f t="shared" si="233"/>
        <v>82257.333333333328</v>
      </c>
      <c r="Z370" s="32">
        <f t="shared" si="233"/>
        <v>82257.333333333328</v>
      </c>
      <c r="AA370" s="32">
        <f t="shared" si="233"/>
        <v>82257.333333333328</v>
      </c>
      <c r="AB370" s="32">
        <f t="shared" si="233"/>
        <v>82257.333333333328</v>
      </c>
      <c r="AC370" s="32">
        <f t="shared" si="233"/>
        <v>82257.333333333328</v>
      </c>
      <c r="AD370" s="32">
        <f t="shared" si="233"/>
        <v>82257.333333333328</v>
      </c>
      <c r="AE370" s="33">
        <f t="shared" si="207"/>
        <v>987088.00000000012</v>
      </c>
      <c r="AF370" s="76"/>
    </row>
    <row r="371" spans="1:32" x14ac:dyDescent="0.25">
      <c r="A371" s="29">
        <f t="shared" ref="A371:A430" si="235">A370+1</f>
        <v>341</v>
      </c>
      <c r="B371" s="29"/>
      <c r="C371" s="29">
        <f t="shared" si="234"/>
        <v>7</v>
      </c>
      <c r="D371" s="30" t="s">
        <v>397</v>
      </c>
      <c r="E371" s="38">
        <v>325</v>
      </c>
      <c r="F371" s="23" t="str">
        <f t="shared" si="223"/>
        <v>от 100 до 900 жителей</v>
      </c>
      <c r="G371" s="39">
        <f t="shared" si="224"/>
        <v>1</v>
      </c>
      <c r="H371" s="72" t="str">
        <f t="shared" si="205"/>
        <v>1</v>
      </c>
      <c r="I371" s="25" t="str">
        <f t="shared" si="225"/>
        <v>соответствует</v>
      </c>
      <c r="J371" s="25" t="str">
        <f t="shared" si="208"/>
        <v>1</v>
      </c>
      <c r="K371" s="25">
        <v>1</v>
      </c>
      <c r="L371" s="25" t="str">
        <f t="shared" si="226"/>
        <v>укомплектован</v>
      </c>
      <c r="M371" s="25" t="str">
        <f t="shared" si="206"/>
        <v>1</v>
      </c>
      <c r="N371" s="41"/>
      <c r="O371" s="75">
        <f t="shared" si="227"/>
        <v>1</v>
      </c>
      <c r="P371" s="31">
        <f t="shared" si="228"/>
        <v>1316117</v>
      </c>
      <c r="Q371" s="31">
        <f t="shared" si="229"/>
        <v>1316117</v>
      </c>
      <c r="R371" s="31">
        <f t="shared" si="230"/>
        <v>1316117</v>
      </c>
      <c r="S371" s="32">
        <f t="shared" si="232"/>
        <v>109676.41666666667</v>
      </c>
      <c r="T371" s="32">
        <f t="shared" si="233"/>
        <v>109676.41666666667</v>
      </c>
      <c r="U371" s="32">
        <f t="shared" si="233"/>
        <v>109676.41666666667</v>
      </c>
      <c r="V371" s="32">
        <f t="shared" si="233"/>
        <v>109676.41666666667</v>
      </c>
      <c r="W371" s="32">
        <f t="shared" si="233"/>
        <v>109676.41666666667</v>
      </c>
      <c r="X371" s="32">
        <f t="shared" si="233"/>
        <v>109676.41666666667</v>
      </c>
      <c r="Y371" s="32">
        <f t="shared" si="233"/>
        <v>109676.41666666667</v>
      </c>
      <c r="Z371" s="32">
        <f t="shared" si="233"/>
        <v>109676.41666666667</v>
      </c>
      <c r="AA371" s="32">
        <f t="shared" si="233"/>
        <v>109676.41666666667</v>
      </c>
      <c r="AB371" s="32">
        <f t="shared" si="233"/>
        <v>109676.41666666667</v>
      </c>
      <c r="AC371" s="32">
        <f t="shared" si="233"/>
        <v>109676.41666666667</v>
      </c>
      <c r="AD371" s="32">
        <f t="shared" si="233"/>
        <v>109676.41666666667</v>
      </c>
      <c r="AE371" s="33">
        <f t="shared" si="207"/>
        <v>1316117</v>
      </c>
      <c r="AF371" s="76"/>
    </row>
    <row r="372" spans="1:32" x14ac:dyDescent="0.25">
      <c r="A372" s="29">
        <f t="shared" si="235"/>
        <v>342</v>
      </c>
      <c r="B372" s="29"/>
      <c r="C372" s="29">
        <f t="shared" si="234"/>
        <v>8</v>
      </c>
      <c r="D372" s="30" t="s">
        <v>398</v>
      </c>
      <c r="E372" s="38">
        <v>61</v>
      </c>
      <c r="F372" s="23" t="str">
        <f t="shared" si="223"/>
        <v>до 100 жителей</v>
      </c>
      <c r="G372" s="39">
        <f t="shared" si="224"/>
        <v>0</v>
      </c>
      <c r="H372" s="72">
        <f t="shared" si="205"/>
        <v>0.9</v>
      </c>
      <c r="I372" s="25" t="str">
        <f t="shared" si="225"/>
        <v>не соответствует</v>
      </c>
      <c r="J372" s="25" t="str">
        <f t="shared" si="208"/>
        <v>0,75</v>
      </c>
      <c r="K372" s="25">
        <v>0</v>
      </c>
      <c r="L372" s="25" t="str">
        <f t="shared" si="226"/>
        <v>укомплектован</v>
      </c>
      <c r="M372" s="25" t="str">
        <f t="shared" si="206"/>
        <v>1</v>
      </c>
      <c r="N372" s="41"/>
      <c r="O372" s="75">
        <f t="shared" si="227"/>
        <v>0.67500000000000004</v>
      </c>
      <c r="P372" s="31">
        <f t="shared" si="228"/>
        <v>1184505.3</v>
      </c>
      <c r="Q372" s="31">
        <f t="shared" si="229"/>
        <v>888378.97500000009</v>
      </c>
      <c r="R372" s="31">
        <f t="shared" si="230"/>
        <v>888379</v>
      </c>
      <c r="S372" s="32">
        <f t="shared" si="232"/>
        <v>74031.583333333328</v>
      </c>
      <c r="T372" s="32">
        <f t="shared" si="233"/>
        <v>74031.583333333328</v>
      </c>
      <c r="U372" s="32">
        <f t="shared" si="233"/>
        <v>74031.583333333328</v>
      </c>
      <c r="V372" s="32">
        <f t="shared" si="233"/>
        <v>74031.583333333328</v>
      </c>
      <c r="W372" s="32">
        <f t="shared" si="233"/>
        <v>74031.583333333328</v>
      </c>
      <c r="X372" s="32">
        <f t="shared" si="233"/>
        <v>74031.583333333328</v>
      </c>
      <c r="Y372" s="32">
        <f t="shared" si="233"/>
        <v>74031.583333333328</v>
      </c>
      <c r="Z372" s="32">
        <f t="shared" si="233"/>
        <v>74031.583333333328</v>
      </c>
      <c r="AA372" s="32">
        <f t="shared" si="233"/>
        <v>74031.583333333328</v>
      </c>
      <c r="AB372" s="32">
        <f t="shared" si="233"/>
        <v>74031.583333333328</v>
      </c>
      <c r="AC372" s="32">
        <f t="shared" si="233"/>
        <v>74031.583333333328</v>
      </c>
      <c r="AD372" s="32">
        <f t="shared" si="233"/>
        <v>74031.583333333328</v>
      </c>
      <c r="AE372" s="33">
        <f t="shared" si="207"/>
        <v>888379.00000000012</v>
      </c>
      <c r="AF372" s="76"/>
    </row>
    <row r="373" spans="1:32" x14ac:dyDescent="0.25">
      <c r="A373" s="29">
        <f t="shared" si="235"/>
        <v>343</v>
      </c>
      <c r="B373" s="29"/>
      <c r="C373" s="29">
        <f t="shared" si="234"/>
        <v>9</v>
      </c>
      <c r="D373" s="30" t="s">
        <v>399</v>
      </c>
      <c r="E373" s="38">
        <v>155</v>
      </c>
      <c r="F373" s="23" t="str">
        <f t="shared" si="223"/>
        <v>от 100 до 900 жителей</v>
      </c>
      <c r="G373" s="39">
        <f t="shared" si="224"/>
        <v>1</v>
      </c>
      <c r="H373" s="72" t="str">
        <f t="shared" si="205"/>
        <v>1</v>
      </c>
      <c r="I373" s="25" t="str">
        <f t="shared" si="225"/>
        <v>не соответствует</v>
      </c>
      <c r="J373" s="25" t="str">
        <f t="shared" si="208"/>
        <v>0,75</v>
      </c>
      <c r="K373" s="25">
        <v>0</v>
      </c>
      <c r="L373" s="25" t="str">
        <f t="shared" si="226"/>
        <v>укомплектован</v>
      </c>
      <c r="M373" s="25" t="str">
        <f t="shared" si="206"/>
        <v>1</v>
      </c>
      <c r="N373" s="41">
        <v>0</v>
      </c>
      <c r="O373" s="75">
        <f t="shared" si="227"/>
        <v>0.75</v>
      </c>
      <c r="P373" s="31">
        <f t="shared" si="228"/>
        <v>1316117</v>
      </c>
      <c r="Q373" s="31">
        <f t="shared" si="229"/>
        <v>987087.75</v>
      </c>
      <c r="R373" s="31">
        <f t="shared" si="230"/>
        <v>987088</v>
      </c>
      <c r="S373" s="32">
        <f t="shared" si="232"/>
        <v>82257.333333333328</v>
      </c>
      <c r="T373" s="32">
        <f t="shared" si="233"/>
        <v>82257.333333333328</v>
      </c>
      <c r="U373" s="32">
        <f t="shared" si="233"/>
        <v>82257.333333333328</v>
      </c>
      <c r="V373" s="32">
        <f t="shared" si="233"/>
        <v>82257.333333333328</v>
      </c>
      <c r="W373" s="32">
        <f t="shared" si="233"/>
        <v>82257.333333333328</v>
      </c>
      <c r="X373" s="32">
        <f t="shared" si="233"/>
        <v>82257.333333333328</v>
      </c>
      <c r="Y373" s="32">
        <f t="shared" si="233"/>
        <v>82257.333333333328</v>
      </c>
      <c r="Z373" s="32">
        <f t="shared" si="233"/>
        <v>82257.333333333328</v>
      </c>
      <c r="AA373" s="32">
        <f t="shared" si="233"/>
        <v>82257.333333333328</v>
      </c>
      <c r="AB373" s="32">
        <f t="shared" si="233"/>
        <v>82257.333333333328</v>
      </c>
      <c r="AC373" s="32">
        <f t="shared" si="233"/>
        <v>82257.333333333328</v>
      </c>
      <c r="AD373" s="32">
        <f t="shared" si="233"/>
        <v>82257.333333333328</v>
      </c>
      <c r="AE373" s="33">
        <f t="shared" si="207"/>
        <v>987088.00000000012</v>
      </c>
      <c r="AF373" s="76"/>
    </row>
    <row r="374" spans="1:32" x14ac:dyDescent="0.25">
      <c r="A374" s="29">
        <f t="shared" si="235"/>
        <v>344</v>
      </c>
      <c r="B374" s="29"/>
      <c r="C374" s="29">
        <f t="shared" si="234"/>
        <v>10</v>
      </c>
      <c r="D374" s="30" t="s">
        <v>400</v>
      </c>
      <c r="E374" s="38">
        <v>655</v>
      </c>
      <c r="F374" s="23" t="str">
        <f t="shared" si="223"/>
        <v>от 100 до 900 жителей</v>
      </c>
      <c r="G374" s="39">
        <f t="shared" si="224"/>
        <v>1</v>
      </c>
      <c r="H374" s="72" t="str">
        <f t="shared" si="205"/>
        <v>1</v>
      </c>
      <c r="I374" s="25" t="str">
        <f t="shared" si="225"/>
        <v>не соответствует</v>
      </c>
      <c r="J374" s="25" t="str">
        <f t="shared" si="208"/>
        <v>0,75</v>
      </c>
      <c r="K374" s="25">
        <v>0</v>
      </c>
      <c r="L374" s="25" t="str">
        <f t="shared" si="226"/>
        <v>укомплектован</v>
      </c>
      <c r="M374" s="25" t="str">
        <f t="shared" si="206"/>
        <v>1</v>
      </c>
      <c r="N374" s="41"/>
      <c r="O374" s="75">
        <f t="shared" si="227"/>
        <v>0.75</v>
      </c>
      <c r="P374" s="31">
        <f t="shared" si="228"/>
        <v>1316117</v>
      </c>
      <c r="Q374" s="31">
        <f t="shared" si="229"/>
        <v>987087.75</v>
      </c>
      <c r="R374" s="31">
        <f t="shared" si="230"/>
        <v>987088</v>
      </c>
      <c r="S374" s="32">
        <f t="shared" si="232"/>
        <v>82257.333333333328</v>
      </c>
      <c r="T374" s="32">
        <f t="shared" si="233"/>
        <v>82257.333333333328</v>
      </c>
      <c r="U374" s="32">
        <f t="shared" si="233"/>
        <v>82257.333333333328</v>
      </c>
      <c r="V374" s="32">
        <f t="shared" si="233"/>
        <v>82257.333333333328</v>
      </c>
      <c r="W374" s="32">
        <f t="shared" si="233"/>
        <v>82257.333333333328</v>
      </c>
      <c r="X374" s="32">
        <f t="shared" si="233"/>
        <v>82257.333333333328</v>
      </c>
      <c r="Y374" s="32">
        <f t="shared" si="233"/>
        <v>82257.333333333328</v>
      </c>
      <c r="Z374" s="32">
        <f t="shared" si="233"/>
        <v>82257.333333333328</v>
      </c>
      <c r="AA374" s="32">
        <f t="shared" si="233"/>
        <v>82257.333333333328</v>
      </c>
      <c r="AB374" s="32">
        <f t="shared" si="233"/>
        <v>82257.333333333328</v>
      </c>
      <c r="AC374" s="32">
        <f t="shared" si="233"/>
        <v>82257.333333333328</v>
      </c>
      <c r="AD374" s="32">
        <f t="shared" si="233"/>
        <v>82257.333333333328</v>
      </c>
      <c r="AE374" s="33">
        <f t="shared" si="207"/>
        <v>987088.00000000012</v>
      </c>
      <c r="AF374" s="76"/>
    </row>
    <row r="375" spans="1:32" x14ac:dyDescent="0.25">
      <c r="A375" s="29">
        <f t="shared" si="235"/>
        <v>345</v>
      </c>
      <c r="B375" s="29"/>
      <c r="C375" s="29">
        <f t="shared" si="234"/>
        <v>11</v>
      </c>
      <c r="D375" s="30" t="s">
        <v>401</v>
      </c>
      <c r="E375" s="38">
        <v>717</v>
      </c>
      <c r="F375" s="23" t="str">
        <f t="shared" si="223"/>
        <v>от 100 до 900 жителей</v>
      </c>
      <c r="G375" s="39">
        <f t="shared" si="224"/>
        <v>1</v>
      </c>
      <c r="H375" s="72" t="str">
        <f t="shared" si="205"/>
        <v>1</v>
      </c>
      <c r="I375" s="25" t="str">
        <f t="shared" si="225"/>
        <v>не соответствует</v>
      </c>
      <c r="J375" s="25" t="str">
        <f t="shared" si="208"/>
        <v>0,75</v>
      </c>
      <c r="K375" s="25">
        <v>0</v>
      </c>
      <c r="L375" s="25" t="str">
        <f t="shared" si="226"/>
        <v>укомплектован</v>
      </c>
      <c r="M375" s="25" t="str">
        <f t="shared" si="206"/>
        <v>1</v>
      </c>
      <c r="N375" s="41"/>
      <c r="O375" s="75">
        <f t="shared" si="227"/>
        <v>0.75</v>
      </c>
      <c r="P375" s="31">
        <f t="shared" si="228"/>
        <v>1316117</v>
      </c>
      <c r="Q375" s="31">
        <f t="shared" si="229"/>
        <v>987087.75</v>
      </c>
      <c r="R375" s="31">
        <f t="shared" si="230"/>
        <v>987088</v>
      </c>
      <c r="S375" s="32">
        <f t="shared" si="232"/>
        <v>82257.333333333328</v>
      </c>
      <c r="T375" s="32">
        <f t="shared" si="233"/>
        <v>82257.333333333328</v>
      </c>
      <c r="U375" s="32">
        <f t="shared" si="233"/>
        <v>82257.333333333328</v>
      </c>
      <c r="V375" s="32">
        <f t="shared" si="233"/>
        <v>82257.333333333328</v>
      </c>
      <c r="W375" s="32">
        <f t="shared" si="233"/>
        <v>82257.333333333328</v>
      </c>
      <c r="X375" s="32">
        <f t="shared" si="233"/>
        <v>82257.333333333328</v>
      </c>
      <c r="Y375" s="32">
        <f t="shared" si="233"/>
        <v>82257.333333333328</v>
      </c>
      <c r="Z375" s="32">
        <f t="shared" si="233"/>
        <v>82257.333333333328</v>
      </c>
      <c r="AA375" s="32">
        <f t="shared" si="233"/>
        <v>82257.333333333328</v>
      </c>
      <c r="AB375" s="32">
        <f t="shared" si="233"/>
        <v>82257.333333333328</v>
      </c>
      <c r="AC375" s="32">
        <f t="shared" si="233"/>
        <v>82257.333333333328</v>
      </c>
      <c r="AD375" s="32">
        <f t="shared" si="233"/>
        <v>82257.333333333328</v>
      </c>
      <c r="AE375" s="33">
        <f t="shared" si="207"/>
        <v>987088.00000000012</v>
      </c>
      <c r="AF375" s="76"/>
    </row>
    <row r="376" spans="1:32" x14ac:dyDescent="0.25">
      <c r="A376" s="29">
        <f t="shared" si="235"/>
        <v>346</v>
      </c>
      <c r="B376" s="29"/>
      <c r="C376" s="29">
        <f t="shared" si="234"/>
        <v>12</v>
      </c>
      <c r="D376" s="30" t="s">
        <v>402</v>
      </c>
      <c r="E376" s="38">
        <v>57</v>
      </c>
      <c r="F376" s="23" t="str">
        <f t="shared" si="223"/>
        <v>до 100 жителей</v>
      </c>
      <c r="G376" s="39">
        <f t="shared" si="224"/>
        <v>0</v>
      </c>
      <c r="H376" s="72">
        <f t="shared" si="205"/>
        <v>0.9</v>
      </c>
      <c r="I376" s="25" t="str">
        <f t="shared" si="225"/>
        <v>не соответствует</v>
      </c>
      <c r="J376" s="25" t="str">
        <f t="shared" si="208"/>
        <v>0,75</v>
      </c>
      <c r="K376" s="25">
        <v>0</v>
      </c>
      <c r="L376" s="25" t="str">
        <f t="shared" si="226"/>
        <v>укомплектован</v>
      </c>
      <c r="M376" s="25" t="str">
        <f t="shared" si="206"/>
        <v>1</v>
      </c>
      <c r="N376" s="41"/>
      <c r="O376" s="75">
        <f t="shared" si="227"/>
        <v>0.67500000000000004</v>
      </c>
      <c r="P376" s="31">
        <f t="shared" si="228"/>
        <v>1184505.3</v>
      </c>
      <c r="Q376" s="31">
        <f t="shared" si="229"/>
        <v>888378.97500000009</v>
      </c>
      <c r="R376" s="31">
        <f t="shared" si="230"/>
        <v>888379</v>
      </c>
      <c r="S376" s="32">
        <f t="shared" si="232"/>
        <v>74031.583333333328</v>
      </c>
      <c r="T376" s="32">
        <f t="shared" si="233"/>
        <v>74031.583333333328</v>
      </c>
      <c r="U376" s="32">
        <f t="shared" si="233"/>
        <v>74031.583333333328</v>
      </c>
      <c r="V376" s="32">
        <f t="shared" si="233"/>
        <v>74031.583333333328</v>
      </c>
      <c r="W376" s="32">
        <f t="shared" si="233"/>
        <v>74031.583333333328</v>
      </c>
      <c r="X376" s="32">
        <f t="shared" si="233"/>
        <v>74031.583333333328</v>
      </c>
      <c r="Y376" s="32">
        <f t="shared" si="233"/>
        <v>74031.583333333328</v>
      </c>
      <c r="Z376" s="32">
        <f t="shared" si="233"/>
        <v>74031.583333333328</v>
      </c>
      <c r="AA376" s="32">
        <f t="shared" si="233"/>
        <v>74031.583333333328</v>
      </c>
      <c r="AB376" s="32">
        <f t="shared" si="233"/>
        <v>74031.583333333328</v>
      </c>
      <c r="AC376" s="32">
        <f t="shared" si="233"/>
        <v>74031.583333333328</v>
      </c>
      <c r="AD376" s="32">
        <f t="shared" si="233"/>
        <v>74031.583333333328</v>
      </c>
      <c r="AE376" s="33">
        <f t="shared" si="207"/>
        <v>888379.00000000012</v>
      </c>
      <c r="AF376" s="76"/>
    </row>
    <row r="377" spans="1:32" x14ac:dyDescent="0.25">
      <c r="A377" s="29">
        <f t="shared" si="235"/>
        <v>347</v>
      </c>
      <c r="B377" s="29"/>
      <c r="C377" s="29">
        <f t="shared" si="234"/>
        <v>13</v>
      </c>
      <c r="D377" s="30" t="s">
        <v>403</v>
      </c>
      <c r="E377" s="38">
        <v>286</v>
      </c>
      <c r="F377" s="23" t="str">
        <f t="shared" si="223"/>
        <v>от 100 до 900 жителей</v>
      </c>
      <c r="G377" s="39">
        <f t="shared" si="224"/>
        <v>1</v>
      </c>
      <c r="H377" s="72" t="str">
        <f t="shared" si="205"/>
        <v>1</v>
      </c>
      <c r="I377" s="25" t="str">
        <f t="shared" si="225"/>
        <v>не соответствует</v>
      </c>
      <c r="J377" s="25" t="str">
        <f t="shared" si="208"/>
        <v>0,75</v>
      </c>
      <c r="K377" s="25">
        <v>0</v>
      </c>
      <c r="L377" s="25" t="str">
        <f t="shared" si="226"/>
        <v>укомплектован</v>
      </c>
      <c r="M377" s="25" t="str">
        <f t="shared" si="206"/>
        <v>1</v>
      </c>
      <c r="N377" s="41">
        <v>0</v>
      </c>
      <c r="O377" s="75">
        <f t="shared" si="227"/>
        <v>0.75</v>
      </c>
      <c r="P377" s="31">
        <f t="shared" si="228"/>
        <v>1316117</v>
      </c>
      <c r="Q377" s="31">
        <f t="shared" si="229"/>
        <v>987087.75</v>
      </c>
      <c r="R377" s="31">
        <f t="shared" si="230"/>
        <v>987088</v>
      </c>
      <c r="S377" s="32">
        <f t="shared" si="232"/>
        <v>82257.333333333328</v>
      </c>
      <c r="T377" s="32">
        <f t="shared" si="233"/>
        <v>82257.333333333328</v>
      </c>
      <c r="U377" s="32">
        <f t="shared" si="233"/>
        <v>82257.333333333328</v>
      </c>
      <c r="V377" s="32">
        <f t="shared" si="233"/>
        <v>82257.333333333328</v>
      </c>
      <c r="W377" s="32">
        <f t="shared" si="233"/>
        <v>82257.333333333328</v>
      </c>
      <c r="X377" s="32">
        <f t="shared" si="233"/>
        <v>82257.333333333328</v>
      </c>
      <c r="Y377" s="32">
        <f t="shared" si="233"/>
        <v>82257.333333333328</v>
      </c>
      <c r="Z377" s="32">
        <f t="shared" si="233"/>
        <v>82257.333333333328</v>
      </c>
      <c r="AA377" s="32">
        <f t="shared" si="233"/>
        <v>82257.333333333328</v>
      </c>
      <c r="AB377" s="32">
        <f t="shared" si="233"/>
        <v>82257.333333333328</v>
      </c>
      <c r="AC377" s="32">
        <f t="shared" si="233"/>
        <v>82257.333333333328</v>
      </c>
      <c r="AD377" s="32">
        <f t="shared" si="233"/>
        <v>82257.333333333328</v>
      </c>
      <c r="AE377" s="33">
        <f t="shared" si="207"/>
        <v>987088.00000000012</v>
      </c>
      <c r="AF377" s="76"/>
    </row>
    <row r="378" spans="1:32" x14ac:dyDescent="0.25">
      <c r="A378" s="29">
        <f t="shared" si="235"/>
        <v>348</v>
      </c>
      <c r="B378" s="29"/>
      <c r="C378" s="29">
        <f t="shared" si="234"/>
        <v>14</v>
      </c>
      <c r="D378" s="30" t="s">
        <v>404</v>
      </c>
      <c r="E378" s="38">
        <v>431</v>
      </c>
      <c r="F378" s="23" t="str">
        <f t="shared" si="223"/>
        <v>от 100 до 900 жителей</v>
      </c>
      <c r="G378" s="39">
        <f t="shared" si="224"/>
        <v>1</v>
      </c>
      <c r="H378" s="72" t="str">
        <f t="shared" si="205"/>
        <v>1</v>
      </c>
      <c r="I378" s="25" t="str">
        <f t="shared" si="225"/>
        <v>не соответствует</v>
      </c>
      <c r="J378" s="25" t="str">
        <f t="shared" si="208"/>
        <v>0,75</v>
      </c>
      <c r="K378" s="25">
        <v>0</v>
      </c>
      <c r="L378" s="25" t="str">
        <f t="shared" si="226"/>
        <v>укомплектован</v>
      </c>
      <c r="M378" s="25" t="str">
        <f t="shared" si="206"/>
        <v>1</v>
      </c>
      <c r="N378" s="41"/>
      <c r="O378" s="75">
        <f t="shared" si="227"/>
        <v>0.75</v>
      </c>
      <c r="P378" s="31">
        <f t="shared" si="228"/>
        <v>1316117</v>
      </c>
      <c r="Q378" s="31">
        <f t="shared" si="229"/>
        <v>987087.75</v>
      </c>
      <c r="R378" s="31">
        <f t="shared" si="230"/>
        <v>987088</v>
      </c>
      <c r="S378" s="32">
        <f t="shared" si="232"/>
        <v>82257.333333333328</v>
      </c>
      <c r="T378" s="32">
        <f t="shared" si="233"/>
        <v>82257.333333333328</v>
      </c>
      <c r="U378" s="32">
        <f t="shared" si="233"/>
        <v>82257.333333333328</v>
      </c>
      <c r="V378" s="32">
        <f t="shared" si="233"/>
        <v>82257.333333333328</v>
      </c>
      <c r="W378" s="32">
        <f t="shared" si="233"/>
        <v>82257.333333333328</v>
      </c>
      <c r="X378" s="32">
        <f t="shared" si="233"/>
        <v>82257.333333333328</v>
      </c>
      <c r="Y378" s="32">
        <f t="shared" si="233"/>
        <v>82257.333333333328</v>
      </c>
      <c r="Z378" s="32">
        <f t="shared" si="233"/>
        <v>82257.333333333328</v>
      </c>
      <c r="AA378" s="32">
        <f t="shared" si="233"/>
        <v>82257.333333333328</v>
      </c>
      <c r="AB378" s="32">
        <f t="shared" si="233"/>
        <v>82257.333333333328</v>
      </c>
      <c r="AC378" s="32">
        <f t="shared" si="233"/>
        <v>82257.333333333328</v>
      </c>
      <c r="AD378" s="32">
        <f t="shared" si="233"/>
        <v>82257.333333333328</v>
      </c>
      <c r="AE378" s="33">
        <f t="shared" si="207"/>
        <v>987088.00000000012</v>
      </c>
      <c r="AF378" s="76"/>
    </row>
    <row r="379" spans="1:32" x14ac:dyDescent="0.25">
      <c r="A379" s="29">
        <f t="shared" si="235"/>
        <v>349</v>
      </c>
      <c r="B379" s="29"/>
      <c r="C379" s="29">
        <f t="shared" si="234"/>
        <v>15</v>
      </c>
      <c r="D379" s="30" t="s">
        <v>405</v>
      </c>
      <c r="E379" s="38">
        <v>218</v>
      </c>
      <c r="F379" s="23" t="str">
        <f t="shared" si="223"/>
        <v>от 100 до 900 жителей</v>
      </c>
      <c r="G379" s="39">
        <f t="shared" si="224"/>
        <v>1</v>
      </c>
      <c r="H379" s="72" t="str">
        <f t="shared" si="205"/>
        <v>1</v>
      </c>
      <c r="I379" s="25" t="str">
        <f t="shared" si="225"/>
        <v>не соответствует</v>
      </c>
      <c r="J379" s="25" t="str">
        <f t="shared" si="208"/>
        <v>0,75</v>
      </c>
      <c r="K379" s="25">
        <v>0</v>
      </c>
      <c r="L379" s="25" t="str">
        <f t="shared" si="226"/>
        <v>укомплектован</v>
      </c>
      <c r="M379" s="25" t="str">
        <f t="shared" si="206"/>
        <v>1</v>
      </c>
      <c r="N379" s="41">
        <v>0</v>
      </c>
      <c r="O379" s="75">
        <f t="shared" si="227"/>
        <v>0.75</v>
      </c>
      <c r="P379" s="31">
        <f t="shared" si="228"/>
        <v>1316117</v>
      </c>
      <c r="Q379" s="31">
        <f t="shared" si="229"/>
        <v>987087.75</v>
      </c>
      <c r="R379" s="31">
        <f t="shared" si="230"/>
        <v>987088</v>
      </c>
      <c r="S379" s="32">
        <f t="shared" si="232"/>
        <v>82257.333333333328</v>
      </c>
      <c r="T379" s="32">
        <f t="shared" si="233"/>
        <v>82257.333333333328</v>
      </c>
      <c r="U379" s="32">
        <f t="shared" si="233"/>
        <v>82257.333333333328</v>
      </c>
      <c r="V379" s="32">
        <f t="shared" si="233"/>
        <v>82257.333333333328</v>
      </c>
      <c r="W379" s="32">
        <f t="shared" si="233"/>
        <v>82257.333333333328</v>
      </c>
      <c r="X379" s="32">
        <f t="shared" si="233"/>
        <v>82257.333333333328</v>
      </c>
      <c r="Y379" s="32">
        <f t="shared" si="233"/>
        <v>82257.333333333328</v>
      </c>
      <c r="Z379" s="32">
        <f t="shared" si="233"/>
        <v>82257.333333333328</v>
      </c>
      <c r="AA379" s="32">
        <f t="shared" si="233"/>
        <v>82257.333333333328</v>
      </c>
      <c r="AB379" s="32">
        <f t="shared" si="233"/>
        <v>82257.333333333328</v>
      </c>
      <c r="AC379" s="32">
        <f t="shared" si="233"/>
        <v>82257.333333333328</v>
      </c>
      <c r="AD379" s="32">
        <f t="shared" si="233"/>
        <v>82257.333333333328</v>
      </c>
      <c r="AE379" s="33">
        <f t="shared" si="207"/>
        <v>987088.00000000012</v>
      </c>
      <c r="AF379" s="76"/>
    </row>
    <row r="380" spans="1:32" x14ac:dyDescent="0.25">
      <c r="A380" s="29">
        <f t="shared" si="235"/>
        <v>350</v>
      </c>
      <c r="B380" s="29"/>
      <c r="C380" s="29">
        <f t="shared" si="234"/>
        <v>16</v>
      </c>
      <c r="D380" s="30" t="s">
        <v>406</v>
      </c>
      <c r="E380" s="38">
        <v>576</v>
      </c>
      <c r="F380" s="23" t="str">
        <f t="shared" si="223"/>
        <v>от 100 до 900 жителей</v>
      </c>
      <c r="G380" s="39">
        <f t="shared" si="224"/>
        <v>1</v>
      </c>
      <c r="H380" s="72" t="str">
        <f t="shared" si="205"/>
        <v>1</v>
      </c>
      <c r="I380" s="25" t="str">
        <f t="shared" si="225"/>
        <v>не соответствует</v>
      </c>
      <c r="J380" s="25" t="str">
        <f t="shared" si="208"/>
        <v>0,75</v>
      </c>
      <c r="K380" s="25">
        <v>0</v>
      </c>
      <c r="L380" s="25" t="str">
        <f t="shared" si="226"/>
        <v>укомплектован</v>
      </c>
      <c r="M380" s="25" t="str">
        <f t="shared" si="206"/>
        <v>1</v>
      </c>
      <c r="N380" s="41">
        <v>0</v>
      </c>
      <c r="O380" s="75">
        <f t="shared" si="227"/>
        <v>0.75</v>
      </c>
      <c r="P380" s="31">
        <f t="shared" si="228"/>
        <v>1316117</v>
      </c>
      <c r="Q380" s="31">
        <f t="shared" si="229"/>
        <v>987087.75</v>
      </c>
      <c r="R380" s="31">
        <f t="shared" si="230"/>
        <v>987088</v>
      </c>
      <c r="S380" s="32">
        <f t="shared" si="232"/>
        <v>82257.333333333328</v>
      </c>
      <c r="T380" s="32">
        <f t="shared" si="233"/>
        <v>82257.333333333328</v>
      </c>
      <c r="U380" s="32">
        <f t="shared" si="233"/>
        <v>82257.333333333328</v>
      </c>
      <c r="V380" s="32">
        <f t="shared" si="233"/>
        <v>82257.333333333328</v>
      </c>
      <c r="W380" s="32">
        <f t="shared" si="233"/>
        <v>82257.333333333328</v>
      </c>
      <c r="X380" s="32">
        <f t="shared" si="233"/>
        <v>82257.333333333328</v>
      </c>
      <c r="Y380" s="32">
        <f t="shared" si="233"/>
        <v>82257.333333333328</v>
      </c>
      <c r="Z380" s="32">
        <f t="shared" si="233"/>
        <v>82257.333333333328</v>
      </c>
      <c r="AA380" s="32">
        <f t="shared" si="233"/>
        <v>82257.333333333328</v>
      </c>
      <c r="AB380" s="32">
        <f t="shared" si="233"/>
        <v>82257.333333333328</v>
      </c>
      <c r="AC380" s="32">
        <f t="shared" si="233"/>
        <v>82257.333333333328</v>
      </c>
      <c r="AD380" s="32">
        <f t="shared" si="233"/>
        <v>82257.333333333328</v>
      </c>
      <c r="AE380" s="33">
        <f t="shared" si="207"/>
        <v>987088.00000000012</v>
      </c>
      <c r="AF380" s="76"/>
    </row>
    <row r="381" spans="1:32" x14ac:dyDescent="0.25">
      <c r="A381" s="29">
        <f t="shared" si="235"/>
        <v>351</v>
      </c>
      <c r="B381" s="29"/>
      <c r="C381" s="29">
        <f t="shared" si="234"/>
        <v>17</v>
      </c>
      <c r="D381" s="30" t="s">
        <v>407</v>
      </c>
      <c r="E381" s="38">
        <v>408</v>
      </c>
      <c r="F381" s="23" t="str">
        <f t="shared" si="223"/>
        <v>от 100 до 900 жителей</v>
      </c>
      <c r="G381" s="39">
        <f t="shared" si="224"/>
        <v>1</v>
      </c>
      <c r="H381" s="72" t="str">
        <f t="shared" si="205"/>
        <v>1</v>
      </c>
      <c r="I381" s="25" t="str">
        <f t="shared" si="225"/>
        <v>не соответствует</v>
      </c>
      <c r="J381" s="25" t="str">
        <f t="shared" si="208"/>
        <v>0,75</v>
      </c>
      <c r="K381" s="25">
        <v>0</v>
      </c>
      <c r="L381" s="25" t="str">
        <f t="shared" si="226"/>
        <v>укомплектован</v>
      </c>
      <c r="M381" s="25" t="str">
        <f t="shared" si="206"/>
        <v>1</v>
      </c>
      <c r="N381" s="41"/>
      <c r="O381" s="75">
        <f t="shared" si="227"/>
        <v>0.75</v>
      </c>
      <c r="P381" s="31">
        <f t="shared" si="228"/>
        <v>1316117</v>
      </c>
      <c r="Q381" s="31">
        <f t="shared" si="229"/>
        <v>987087.75</v>
      </c>
      <c r="R381" s="31">
        <f t="shared" si="230"/>
        <v>987088</v>
      </c>
      <c r="S381" s="32">
        <f t="shared" si="232"/>
        <v>82257.333333333328</v>
      </c>
      <c r="T381" s="32">
        <f t="shared" si="233"/>
        <v>82257.333333333328</v>
      </c>
      <c r="U381" s="32">
        <f t="shared" si="233"/>
        <v>82257.333333333328</v>
      </c>
      <c r="V381" s="32">
        <f t="shared" si="233"/>
        <v>82257.333333333328</v>
      </c>
      <c r="W381" s="32">
        <f t="shared" si="233"/>
        <v>82257.333333333328</v>
      </c>
      <c r="X381" s="32">
        <f t="shared" si="233"/>
        <v>82257.333333333328</v>
      </c>
      <c r="Y381" s="32">
        <f t="shared" si="233"/>
        <v>82257.333333333328</v>
      </c>
      <c r="Z381" s="32">
        <f t="shared" si="233"/>
        <v>82257.333333333328</v>
      </c>
      <c r="AA381" s="32">
        <f t="shared" si="233"/>
        <v>82257.333333333328</v>
      </c>
      <c r="AB381" s="32">
        <f t="shared" si="233"/>
        <v>82257.333333333328</v>
      </c>
      <c r="AC381" s="32">
        <f t="shared" si="233"/>
        <v>82257.333333333328</v>
      </c>
      <c r="AD381" s="32">
        <f t="shared" si="233"/>
        <v>82257.333333333328</v>
      </c>
      <c r="AE381" s="33">
        <f t="shared" si="207"/>
        <v>987088.00000000012</v>
      </c>
      <c r="AF381" s="76"/>
    </row>
    <row r="382" spans="1:32" ht="30" x14ac:dyDescent="0.25">
      <c r="A382" s="29">
        <f t="shared" si="235"/>
        <v>352</v>
      </c>
      <c r="B382" s="29"/>
      <c r="C382" s="29">
        <f t="shared" si="234"/>
        <v>18</v>
      </c>
      <c r="D382" s="30" t="s">
        <v>408</v>
      </c>
      <c r="E382" s="38">
        <v>137</v>
      </c>
      <c r="F382" s="23" t="str">
        <f t="shared" si="223"/>
        <v>от 100 до 900 жителей</v>
      </c>
      <c r="G382" s="39">
        <f t="shared" si="224"/>
        <v>1</v>
      </c>
      <c r="H382" s="72" t="str">
        <f t="shared" si="205"/>
        <v>1</v>
      </c>
      <c r="I382" s="25" t="str">
        <f t="shared" si="225"/>
        <v>не соответствует</v>
      </c>
      <c r="J382" s="25" t="str">
        <f t="shared" si="208"/>
        <v>0,75</v>
      </c>
      <c r="K382" s="25">
        <v>0</v>
      </c>
      <c r="L382" s="25" t="str">
        <f t="shared" si="226"/>
        <v>укомплектован</v>
      </c>
      <c r="M382" s="25" t="str">
        <f t="shared" si="206"/>
        <v>1</v>
      </c>
      <c r="N382" s="41"/>
      <c r="O382" s="75">
        <f t="shared" si="227"/>
        <v>0.75</v>
      </c>
      <c r="P382" s="31">
        <f t="shared" si="228"/>
        <v>1316117</v>
      </c>
      <c r="Q382" s="31">
        <f t="shared" si="229"/>
        <v>987087.75</v>
      </c>
      <c r="R382" s="31">
        <f t="shared" si="230"/>
        <v>987088</v>
      </c>
      <c r="S382" s="32">
        <f t="shared" si="232"/>
        <v>82257.333333333328</v>
      </c>
      <c r="T382" s="32">
        <f t="shared" ref="T382:AD394" si="236">S382</f>
        <v>82257.333333333328</v>
      </c>
      <c r="U382" s="32">
        <f t="shared" si="236"/>
        <v>82257.333333333328</v>
      </c>
      <c r="V382" s="32">
        <f t="shared" si="236"/>
        <v>82257.333333333328</v>
      </c>
      <c r="W382" s="32">
        <f t="shared" si="236"/>
        <v>82257.333333333328</v>
      </c>
      <c r="X382" s="32">
        <f t="shared" si="236"/>
        <v>82257.333333333328</v>
      </c>
      <c r="Y382" s="32">
        <f t="shared" si="236"/>
        <v>82257.333333333328</v>
      </c>
      <c r="Z382" s="32">
        <f t="shared" si="236"/>
        <v>82257.333333333328</v>
      </c>
      <c r="AA382" s="32">
        <f t="shared" si="236"/>
        <v>82257.333333333328</v>
      </c>
      <c r="AB382" s="32">
        <f t="shared" si="236"/>
        <v>82257.333333333328</v>
      </c>
      <c r="AC382" s="32">
        <f t="shared" si="236"/>
        <v>82257.333333333328</v>
      </c>
      <c r="AD382" s="32">
        <f t="shared" si="236"/>
        <v>82257.333333333328</v>
      </c>
      <c r="AE382" s="33">
        <f t="shared" si="207"/>
        <v>987088.00000000012</v>
      </c>
      <c r="AF382" s="76"/>
    </row>
    <row r="383" spans="1:32" x14ac:dyDescent="0.25">
      <c r="A383" s="29">
        <f t="shared" si="235"/>
        <v>353</v>
      </c>
      <c r="B383" s="29"/>
      <c r="C383" s="29">
        <f t="shared" si="234"/>
        <v>19</v>
      </c>
      <c r="D383" s="30" t="s">
        <v>409</v>
      </c>
      <c r="E383" s="38">
        <v>250</v>
      </c>
      <c r="F383" s="23" t="str">
        <f t="shared" si="223"/>
        <v>от 100 до 900 жителей</v>
      </c>
      <c r="G383" s="39">
        <f t="shared" si="224"/>
        <v>1</v>
      </c>
      <c r="H383" s="72" t="str">
        <f t="shared" si="205"/>
        <v>1</v>
      </c>
      <c r="I383" s="25" t="str">
        <f t="shared" si="225"/>
        <v>не соответствует</v>
      </c>
      <c r="J383" s="25" t="str">
        <f t="shared" si="208"/>
        <v>0,75</v>
      </c>
      <c r="K383" s="25">
        <v>0</v>
      </c>
      <c r="L383" s="25" t="str">
        <f t="shared" si="226"/>
        <v>укомплектован</v>
      </c>
      <c r="M383" s="25" t="str">
        <f t="shared" si="206"/>
        <v>1</v>
      </c>
      <c r="N383" s="41"/>
      <c r="O383" s="75">
        <f t="shared" si="227"/>
        <v>0.75</v>
      </c>
      <c r="P383" s="31">
        <f t="shared" si="228"/>
        <v>1316117</v>
      </c>
      <c r="Q383" s="31">
        <f t="shared" si="229"/>
        <v>987087.75</v>
      </c>
      <c r="R383" s="31">
        <f t="shared" si="230"/>
        <v>987088</v>
      </c>
      <c r="S383" s="32">
        <f t="shared" si="232"/>
        <v>82257.333333333328</v>
      </c>
      <c r="T383" s="32">
        <f t="shared" si="236"/>
        <v>82257.333333333328</v>
      </c>
      <c r="U383" s="32">
        <f t="shared" si="236"/>
        <v>82257.333333333328</v>
      </c>
      <c r="V383" s="32">
        <f t="shared" si="236"/>
        <v>82257.333333333328</v>
      </c>
      <c r="W383" s="32">
        <f t="shared" si="236"/>
        <v>82257.333333333328</v>
      </c>
      <c r="X383" s="32">
        <f t="shared" si="236"/>
        <v>82257.333333333328</v>
      </c>
      <c r="Y383" s="32">
        <f t="shared" si="236"/>
        <v>82257.333333333328</v>
      </c>
      <c r="Z383" s="32">
        <f t="shared" si="236"/>
        <v>82257.333333333328</v>
      </c>
      <c r="AA383" s="32">
        <f t="shared" si="236"/>
        <v>82257.333333333328</v>
      </c>
      <c r="AB383" s="32">
        <f t="shared" si="236"/>
        <v>82257.333333333328</v>
      </c>
      <c r="AC383" s="32">
        <f t="shared" si="236"/>
        <v>82257.333333333328</v>
      </c>
      <c r="AD383" s="32">
        <f t="shared" si="236"/>
        <v>82257.333333333328</v>
      </c>
      <c r="AE383" s="33">
        <f t="shared" si="207"/>
        <v>987088.00000000012</v>
      </c>
      <c r="AF383" s="76"/>
    </row>
    <row r="384" spans="1:32" x14ac:dyDescent="0.25">
      <c r="A384" s="29">
        <f>A383+1</f>
        <v>354</v>
      </c>
      <c r="B384" s="29"/>
      <c r="C384" s="29">
        <f t="shared" si="234"/>
        <v>20</v>
      </c>
      <c r="D384" s="30" t="s">
        <v>410</v>
      </c>
      <c r="E384" s="38">
        <v>71</v>
      </c>
      <c r="F384" s="23" t="str">
        <f t="shared" si="223"/>
        <v>до 100 жителей</v>
      </c>
      <c r="G384" s="39">
        <f t="shared" si="224"/>
        <v>0</v>
      </c>
      <c r="H384" s="72">
        <f t="shared" si="205"/>
        <v>0.9</v>
      </c>
      <c r="I384" s="25" t="str">
        <f t="shared" si="225"/>
        <v>не соответствует</v>
      </c>
      <c r="J384" s="25" t="str">
        <f t="shared" si="208"/>
        <v>0,75</v>
      </c>
      <c r="K384" s="25">
        <v>0</v>
      </c>
      <c r="L384" s="25" t="str">
        <f t="shared" si="226"/>
        <v>укомплектован</v>
      </c>
      <c r="M384" s="25" t="str">
        <f t="shared" si="206"/>
        <v>1</v>
      </c>
      <c r="N384" s="41"/>
      <c r="O384" s="75">
        <f t="shared" si="227"/>
        <v>0.67500000000000004</v>
      </c>
      <c r="P384" s="31">
        <f t="shared" si="228"/>
        <v>1184505.3</v>
      </c>
      <c r="Q384" s="31">
        <f t="shared" si="229"/>
        <v>888378.97500000009</v>
      </c>
      <c r="R384" s="31">
        <f t="shared" si="230"/>
        <v>888379</v>
      </c>
      <c r="S384" s="32">
        <f t="shared" si="232"/>
        <v>74031.583333333328</v>
      </c>
      <c r="T384" s="32">
        <f t="shared" si="236"/>
        <v>74031.583333333328</v>
      </c>
      <c r="U384" s="32">
        <f t="shared" si="236"/>
        <v>74031.583333333328</v>
      </c>
      <c r="V384" s="32">
        <f t="shared" si="236"/>
        <v>74031.583333333328</v>
      </c>
      <c r="W384" s="32">
        <f t="shared" si="236"/>
        <v>74031.583333333328</v>
      </c>
      <c r="X384" s="32">
        <f t="shared" si="236"/>
        <v>74031.583333333328</v>
      </c>
      <c r="Y384" s="32">
        <f t="shared" si="236"/>
        <v>74031.583333333328</v>
      </c>
      <c r="Z384" s="32">
        <f t="shared" si="236"/>
        <v>74031.583333333328</v>
      </c>
      <c r="AA384" s="32">
        <f t="shared" si="236"/>
        <v>74031.583333333328</v>
      </c>
      <c r="AB384" s="32">
        <f t="shared" si="236"/>
        <v>74031.583333333328</v>
      </c>
      <c r="AC384" s="32">
        <f t="shared" si="236"/>
        <v>74031.583333333328</v>
      </c>
      <c r="AD384" s="32">
        <f t="shared" si="236"/>
        <v>74031.583333333328</v>
      </c>
      <c r="AE384" s="33">
        <f t="shared" si="207"/>
        <v>888379.00000000012</v>
      </c>
      <c r="AF384" s="76"/>
    </row>
    <row r="385" spans="1:32" x14ac:dyDescent="0.25">
      <c r="A385" s="29">
        <f t="shared" si="235"/>
        <v>355</v>
      </c>
      <c r="B385" s="29"/>
      <c r="C385" s="29">
        <f t="shared" si="234"/>
        <v>21</v>
      </c>
      <c r="D385" s="30" t="s">
        <v>411</v>
      </c>
      <c r="E385" s="38">
        <v>768</v>
      </c>
      <c r="F385" s="23" t="str">
        <f t="shared" si="223"/>
        <v>от 100 до 900 жителей</v>
      </c>
      <c r="G385" s="39">
        <f t="shared" si="224"/>
        <v>1</v>
      </c>
      <c r="H385" s="72" t="str">
        <f t="shared" si="205"/>
        <v>1</v>
      </c>
      <c r="I385" s="25" t="str">
        <f t="shared" si="225"/>
        <v>соответствует</v>
      </c>
      <c r="J385" s="25" t="str">
        <f t="shared" si="208"/>
        <v>1</v>
      </c>
      <c r="K385" s="25">
        <v>1</v>
      </c>
      <c r="L385" s="25" t="str">
        <f t="shared" si="226"/>
        <v>укомплектован</v>
      </c>
      <c r="M385" s="25" t="str">
        <f t="shared" si="206"/>
        <v>1</v>
      </c>
      <c r="N385" s="41"/>
      <c r="O385" s="75">
        <f t="shared" si="227"/>
        <v>1</v>
      </c>
      <c r="P385" s="31">
        <f t="shared" si="228"/>
        <v>1316117</v>
      </c>
      <c r="Q385" s="31">
        <f t="shared" si="229"/>
        <v>1316117</v>
      </c>
      <c r="R385" s="31">
        <f t="shared" si="230"/>
        <v>1316117</v>
      </c>
      <c r="S385" s="32">
        <f t="shared" si="232"/>
        <v>109676.41666666667</v>
      </c>
      <c r="T385" s="32">
        <f t="shared" si="236"/>
        <v>109676.41666666667</v>
      </c>
      <c r="U385" s="32">
        <f t="shared" si="236"/>
        <v>109676.41666666667</v>
      </c>
      <c r="V385" s="32">
        <f t="shared" si="236"/>
        <v>109676.41666666667</v>
      </c>
      <c r="W385" s="32">
        <f t="shared" si="236"/>
        <v>109676.41666666667</v>
      </c>
      <c r="X385" s="32">
        <f t="shared" si="236"/>
        <v>109676.41666666667</v>
      </c>
      <c r="Y385" s="32">
        <f t="shared" si="236"/>
        <v>109676.41666666667</v>
      </c>
      <c r="Z385" s="32">
        <f t="shared" si="236"/>
        <v>109676.41666666667</v>
      </c>
      <c r="AA385" s="32">
        <f t="shared" si="236"/>
        <v>109676.41666666667</v>
      </c>
      <c r="AB385" s="32">
        <f t="shared" si="236"/>
        <v>109676.41666666667</v>
      </c>
      <c r="AC385" s="32">
        <f t="shared" si="236"/>
        <v>109676.41666666667</v>
      </c>
      <c r="AD385" s="32">
        <f t="shared" si="236"/>
        <v>109676.41666666667</v>
      </c>
      <c r="AE385" s="33">
        <f t="shared" si="207"/>
        <v>1316117</v>
      </c>
      <c r="AF385" s="76"/>
    </row>
    <row r="386" spans="1:32" x14ac:dyDescent="0.25">
      <c r="A386" s="29">
        <f t="shared" si="235"/>
        <v>356</v>
      </c>
      <c r="B386" s="29"/>
      <c r="C386" s="29">
        <f t="shared" si="234"/>
        <v>22</v>
      </c>
      <c r="D386" s="30" t="s">
        <v>412</v>
      </c>
      <c r="E386" s="38">
        <v>72</v>
      </c>
      <c r="F386" s="23" t="str">
        <f t="shared" si="223"/>
        <v>до 100 жителей</v>
      </c>
      <c r="G386" s="39">
        <f t="shared" si="224"/>
        <v>0</v>
      </c>
      <c r="H386" s="72">
        <f t="shared" si="205"/>
        <v>0.9</v>
      </c>
      <c r="I386" s="25" t="str">
        <f t="shared" si="225"/>
        <v>не соответствует</v>
      </c>
      <c r="J386" s="25" t="str">
        <f t="shared" si="208"/>
        <v>0,75</v>
      </c>
      <c r="K386" s="25">
        <v>0</v>
      </c>
      <c r="L386" s="25" t="str">
        <f t="shared" si="226"/>
        <v>укомплектован</v>
      </c>
      <c r="M386" s="25" t="str">
        <f t="shared" si="206"/>
        <v>1</v>
      </c>
      <c r="N386" s="41"/>
      <c r="O386" s="75">
        <f t="shared" si="227"/>
        <v>0.67500000000000004</v>
      </c>
      <c r="P386" s="31">
        <f t="shared" si="228"/>
        <v>1184505.3</v>
      </c>
      <c r="Q386" s="31">
        <f t="shared" si="229"/>
        <v>888378.97500000009</v>
      </c>
      <c r="R386" s="31">
        <f t="shared" si="230"/>
        <v>888379</v>
      </c>
      <c r="S386" s="32">
        <f t="shared" si="232"/>
        <v>74031.583333333328</v>
      </c>
      <c r="T386" s="32">
        <f t="shared" si="236"/>
        <v>74031.583333333328</v>
      </c>
      <c r="U386" s="32">
        <f t="shared" si="236"/>
        <v>74031.583333333328</v>
      </c>
      <c r="V386" s="32">
        <f t="shared" si="236"/>
        <v>74031.583333333328</v>
      </c>
      <c r="W386" s="32">
        <f t="shared" si="236"/>
        <v>74031.583333333328</v>
      </c>
      <c r="X386" s="32">
        <f t="shared" si="236"/>
        <v>74031.583333333328</v>
      </c>
      <c r="Y386" s="32">
        <f t="shared" si="236"/>
        <v>74031.583333333328</v>
      </c>
      <c r="Z386" s="32">
        <f t="shared" si="236"/>
        <v>74031.583333333328</v>
      </c>
      <c r="AA386" s="32">
        <f t="shared" si="236"/>
        <v>74031.583333333328</v>
      </c>
      <c r="AB386" s="32">
        <f t="shared" si="236"/>
        <v>74031.583333333328</v>
      </c>
      <c r="AC386" s="32">
        <f t="shared" si="236"/>
        <v>74031.583333333328</v>
      </c>
      <c r="AD386" s="32">
        <f t="shared" si="236"/>
        <v>74031.583333333328</v>
      </c>
      <c r="AE386" s="33">
        <f t="shared" si="207"/>
        <v>888379.00000000012</v>
      </c>
      <c r="AF386" s="76"/>
    </row>
    <row r="387" spans="1:32" x14ac:dyDescent="0.25">
      <c r="A387" s="29">
        <f t="shared" si="235"/>
        <v>357</v>
      </c>
      <c r="B387" s="29"/>
      <c r="C387" s="29">
        <f t="shared" si="234"/>
        <v>23</v>
      </c>
      <c r="D387" s="30" t="s">
        <v>413</v>
      </c>
      <c r="E387" s="38">
        <v>154</v>
      </c>
      <c r="F387" s="23" t="str">
        <f t="shared" si="223"/>
        <v>от 100 до 900 жителей</v>
      </c>
      <c r="G387" s="39">
        <f t="shared" si="224"/>
        <v>1</v>
      </c>
      <c r="H387" s="72" t="str">
        <f t="shared" si="205"/>
        <v>1</v>
      </c>
      <c r="I387" s="25" t="str">
        <f t="shared" si="225"/>
        <v>соответствует</v>
      </c>
      <c r="J387" s="25" t="str">
        <f t="shared" si="208"/>
        <v>1</v>
      </c>
      <c r="K387" s="25">
        <v>1</v>
      </c>
      <c r="L387" s="25" t="str">
        <f t="shared" si="226"/>
        <v>укомплектован</v>
      </c>
      <c r="M387" s="25" t="str">
        <f t="shared" si="206"/>
        <v>1</v>
      </c>
      <c r="N387" s="41"/>
      <c r="O387" s="75">
        <f t="shared" si="227"/>
        <v>1</v>
      </c>
      <c r="P387" s="31">
        <f t="shared" si="228"/>
        <v>1316117</v>
      </c>
      <c r="Q387" s="31">
        <f t="shared" si="229"/>
        <v>1316117</v>
      </c>
      <c r="R387" s="31">
        <f t="shared" si="230"/>
        <v>1316117</v>
      </c>
      <c r="S387" s="32">
        <f t="shared" si="232"/>
        <v>109676.41666666667</v>
      </c>
      <c r="T387" s="32">
        <f t="shared" si="236"/>
        <v>109676.41666666667</v>
      </c>
      <c r="U387" s="32">
        <f t="shared" si="236"/>
        <v>109676.41666666667</v>
      </c>
      <c r="V387" s="32">
        <f t="shared" si="236"/>
        <v>109676.41666666667</v>
      </c>
      <c r="W387" s="32">
        <f t="shared" si="236"/>
        <v>109676.41666666667</v>
      </c>
      <c r="X387" s="32">
        <f t="shared" si="236"/>
        <v>109676.41666666667</v>
      </c>
      <c r="Y387" s="32">
        <f t="shared" si="236"/>
        <v>109676.41666666667</v>
      </c>
      <c r="Z387" s="32">
        <f t="shared" si="236"/>
        <v>109676.41666666667</v>
      </c>
      <c r="AA387" s="32">
        <f t="shared" si="236"/>
        <v>109676.41666666667</v>
      </c>
      <c r="AB387" s="32">
        <f t="shared" si="236"/>
        <v>109676.41666666667</v>
      </c>
      <c r="AC387" s="32">
        <f t="shared" si="236"/>
        <v>109676.41666666667</v>
      </c>
      <c r="AD387" s="32">
        <f t="shared" si="236"/>
        <v>109676.41666666667</v>
      </c>
      <c r="AE387" s="33">
        <f t="shared" si="207"/>
        <v>1316117</v>
      </c>
      <c r="AF387" s="76"/>
    </row>
    <row r="388" spans="1:32" x14ac:dyDescent="0.25">
      <c r="A388" s="29">
        <f t="shared" si="235"/>
        <v>358</v>
      </c>
      <c r="B388" s="29"/>
      <c r="C388" s="29">
        <f t="shared" si="234"/>
        <v>24</v>
      </c>
      <c r="D388" s="30" t="s">
        <v>414</v>
      </c>
      <c r="E388" s="38">
        <v>261</v>
      </c>
      <c r="F388" s="23" t="str">
        <f t="shared" si="223"/>
        <v>от 100 до 900 жителей</v>
      </c>
      <c r="G388" s="39">
        <f t="shared" si="224"/>
        <v>1</v>
      </c>
      <c r="H388" s="72" t="str">
        <f t="shared" si="205"/>
        <v>1</v>
      </c>
      <c r="I388" s="25" t="str">
        <f t="shared" si="225"/>
        <v>не соответствует</v>
      </c>
      <c r="J388" s="25" t="str">
        <f t="shared" si="208"/>
        <v>0,75</v>
      </c>
      <c r="K388" s="25">
        <v>0</v>
      </c>
      <c r="L388" s="25" t="str">
        <f t="shared" si="226"/>
        <v>укомплектован</v>
      </c>
      <c r="M388" s="25" t="str">
        <f t="shared" si="206"/>
        <v>1</v>
      </c>
      <c r="N388" s="41"/>
      <c r="O388" s="75">
        <f t="shared" si="227"/>
        <v>0.75</v>
      </c>
      <c r="P388" s="31">
        <f t="shared" si="228"/>
        <v>1316117</v>
      </c>
      <c r="Q388" s="31">
        <f t="shared" si="229"/>
        <v>987087.75</v>
      </c>
      <c r="R388" s="31">
        <f t="shared" si="230"/>
        <v>987088</v>
      </c>
      <c r="S388" s="32">
        <f t="shared" si="232"/>
        <v>82257.333333333328</v>
      </c>
      <c r="T388" s="32">
        <f t="shared" si="236"/>
        <v>82257.333333333328</v>
      </c>
      <c r="U388" s="32">
        <f t="shared" si="236"/>
        <v>82257.333333333328</v>
      </c>
      <c r="V388" s="32">
        <f t="shared" si="236"/>
        <v>82257.333333333328</v>
      </c>
      <c r="W388" s="32">
        <f t="shared" si="236"/>
        <v>82257.333333333328</v>
      </c>
      <c r="X388" s="32">
        <f t="shared" si="236"/>
        <v>82257.333333333328</v>
      </c>
      <c r="Y388" s="32">
        <f t="shared" si="236"/>
        <v>82257.333333333328</v>
      </c>
      <c r="Z388" s="32">
        <f t="shared" si="236"/>
        <v>82257.333333333328</v>
      </c>
      <c r="AA388" s="32">
        <f t="shared" si="236"/>
        <v>82257.333333333328</v>
      </c>
      <c r="AB388" s="32">
        <f t="shared" si="236"/>
        <v>82257.333333333328</v>
      </c>
      <c r="AC388" s="32">
        <f t="shared" si="236"/>
        <v>82257.333333333328</v>
      </c>
      <c r="AD388" s="32">
        <f t="shared" si="236"/>
        <v>82257.333333333328</v>
      </c>
      <c r="AE388" s="33">
        <f t="shared" si="207"/>
        <v>987088.00000000012</v>
      </c>
      <c r="AF388" s="76"/>
    </row>
    <row r="389" spans="1:32" x14ac:dyDescent="0.25">
      <c r="A389" s="29">
        <f t="shared" si="235"/>
        <v>359</v>
      </c>
      <c r="B389" s="29"/>
      <c r="C389" s="29">
        <f t="shared" si="234"/>
        <v>25</v>
      </c>
      <c r="D389" s="30" t="s">
        <v>415</v>
      </c>
      <c r="E389" s="38">
        <v>400</v>
      </c>
      <c r="F389" s="23" t="str">
        <f t="shared" si="223"/>
        <v>от 100 до 900 жителей</v>
      </c>
      <c r="G389" s="39">
        <f t="shared" si="224"/>
        <v>1</v>
      </c>
      <c r="H389" s="72" t="str">
        <f t="shared" si="205"/>
        <v>1</v>
      </c>
      <c r="I389" s="25" t="str">
        <f t="shared" si="225"/>
        <v>соответствует</v>
      </c>
      <c r="J389" s="25" t="str">
        <f t="shared" si="208"/>
        <v>1</v>
      </c>
      <c r="K389" s="25">
        <v>1</v>
      </c>
      <c r="L389" s="25" t="str">
        <f t="shared" si="226"/>
        <v>укомплектован</v>
      </c>
      <c r="M389" s="25" t="str">
        <f t="shared" si="206"/>
        <v>1</v>
      </c>
      <c r="N389" s="41"/>
      <c r="O389" s="75">
        <f t="shared" si="227"/>
        <v>1</v>
      </c>
      <c r="P389" s="31">
        <f t="shared" si="228"/>
        <v>1316117</v>
      </c>
      <c r="Q389" s="31">
        <f t="shared" si="229"/>
        <v>1316117</v>
      </c>
      <c r="R389" s="31">
        <f t="shared" si="230"/>
        <v>1316117</v>
      </c>
      <c r="S389" s="32">
        <f t="shared" si="232"/>
        <v>109676.41666666667</v>
      </c>
      <c r="T389" s="32">
        <f t="shared" si="236"/>
        <v>109676.41666666667</v>
      </c>
      <c r="U389" s="32">
        <f t="shared" si="236"/>
        <v>109676.41666666667</v>
      </c>
      <c r="V389" s="32">
        <f t="shared" si="236"/>
        <v>109676.41666666667</v>
      </c>
      <c r="W389" s="32">
        <f t="shared" si="236"/>
        <v>109676.41666666667</v>
      </c>
      <c r="X389" s="32">
        <f t="shared" si="236"/>
        <v>109676.41666666667</v>
      </c>
      <c r="Y389" s="32">
        <f t="shared" si="236"/>
        <v>109676.41666666667</v>
      </c>
      <c r="Z389" s="32">
        <f t="shared" si="236"/>
        <v>109676.41666666667</v>
      </c>
      <c r="AA389" s="32">
        <f t="shared" si="236"/>
        <v>109676.41666666667</v>
      </c>
      <c r="AB389" s="32">
        <f t="shared" si="236"/>
        <v>109676.41666666667</v>
      </c>
      <c r="AC389" s="32">
        <f t="shared" si="236"/>
        <v>109676.41666666667</v>
      </c>
      <c r="AD389" s="32">
        <f t="shared" si="236"/>
        <v>109676.41666666667</v>
      </c>
      <c r="AE389" s="33">
        <f t="shared" si="207"/>
        <v>1316117</v>
      </c>
      <c r="AF389" s="76"/>
    </row>
    <row r="390" spans="1:32" x14ac:dyDescent="0.25">
      <c r="A390" s="29">
        <f t="shared" si="235"/>
        <v>360</v>
      </c>
      <c r="B390" s="29"/>
      <c r="C390" s="29">
        <f t="shared" si="234"/>
        <v>26</v>
      </c>
      <c r="D390" s="30" t="s">
        <v>416</v>
      </c>
      <c r="E390" s="38">
        <v>427</v>
      </c>
      <c r="F390" s="23" t="str">
        <f t="shared" si="223"/>
        <v>от 100 до 900 жителей</v>
      </c>
      <c r="G390" s="39">
        <f t="shared" si="224"/>
        <v>1</v>
      </c>
      <c r="H390" s="72" t="str">
        <f t="shared" si="205"/>
        <v>1</v>
      </c>
      <c r="I390" s="25" t="str">
        <f t="shared" si="225"/>
        <v>не соответствует</v>
      </c>
      <c r="J390" s="25" t="str">
        <f t="shared" si="208"/>
        <v>0,75</v>
      </c>
      <c r="K390" s="25">
        <v>0</v>
      </c>
      <c r="L390" s="25" t="str">
        <f t="shared" si="226"/>
        <v>укомплектован</v>
      </c>
      <c r="M390" s="25" t="str">
        <f t="shared" si="206"/>
        <v>1</v>
      </c>
      <c r="N390" s="41"/>
      <c r="O390" s="75">
        <f t="shared" si="227"/>
        <v>0.75</v>
      </c>
      <c r="P390" s="31">
        <f t="shared" si="228"/>
        <v>1316117</v>
      </c>
      <c r="Q390" s="31">
        <f t="shared" si="229"/>
        <v>987087.75</v>
      </c>
      <c r="R390" s="31">
        <f t="shared" si="230"/>
        <v>987088</v>
      </c>
      <c r="S390" s="32">
        <f t="shared" si="232"/>
        <v>82257.333333333328</v>
      </c>
      <c r="T390" s="32">
        <f t="shared" si="236"/>
        <v>82257.333333333328</v>
      </c>
      <c r="U390" s="32">
        <f t="shared" si="236"/>
        <v>82257.333333333328</v>
      </c>
      <c r="V390" s="32">
        <f t="shared" si="236"/>
        <v>82257.333333333328</v>
      </c>
      <c r="W390" s="32">
        <f t="shared" si="236"/>
        <v>82257.333333333328</v>
      </c>
      <c r="X390" s="32">
        <f t="shared" si="236"/>
        <v>82257.333333333328</v>
      </c>
      <c r="Y390" s="32">
        <f t="shared" si="236"/>
        <v>82257.333333333328</v>
      </c>
      <c r="Z390" s="32">
        <f t="shared" si="236"/>
        <v>82257.333333333328</v>
      </c>
      <c r="AA390" s="32">
        <f t="shared" si="236"/>
        <v>82257.333333333328</v>
      </c>
      <c r="AB390" s="32">
        <f t="shared" si="236"/>
        <v>82257.333333333328</v>
      </c>
      <c r="AC390" s="32">
        <f t="shared" si="236"/>
        <v>82257.333333333328</v>
      </c>
      <c r="AD390" s="32">
        <f t="shared" si="236"/>
        <v>82257.333333333328</v>
      </c>
      <c r="AE390" s="33">
        <f t="shared" si="207"/>
        <v>987088.00000000012</v>
      </c>
      <c r="AF390" s="76"/>
    </row>
    <row r="391" spans="1:32" x14ac:dyDescent="0.25">
      <c r="A391" s="29">
        <f t="shared" si="235"/>
        <v>361</v>
      </c>
      <c r="B391" s="29"/>
      <c r="C391" s="29">
        <f t="shared" si="234"/>
        <v>27</v>
      </c>
      <c r="D391" s="30" t="s">
        <v>417</v>
      </c>
      <c r="E391" s="38">
        <v>553</v>
      </c>
      <c r="F391" s="23" t="str">
        <f t="shared" si="223"/>
        <v>от 100 до 900 жителей</v>
      </c>
      <c r="G391" s="39">
        <f t="shared" si="224"/>
        <v>1</v>
      </c>
      <c r="H391" s="72" t="str">
        <f t="shared" si="205"/>
        <v>1</v>
      </c>
      <c r="I391" s="25" t="str">
        <f t="shared" si="225"/>
        <v>не соответствует</v>
      </c>
      <c r="J391" s="25" t="str">
        <f t="shared" si="208"/>
        <v>0,75</v>
      </c>
      <c r="K391" s="25">
        <v>0</v>
      </c>
      <c r="L391" s="25" t="str">
        <f t="shared" si="226"/>
        <v>укомплектован</v>
      </c>
      <c r="M391" s="25" t="str">
        <f t="shared" si="206"/>
        <v>1</v>
      </c>
      <c r="N391" s="41"/>
      <c r="O391" s="75">
        <f t="shared" si="227"/>
        <v>0.75</v>
      </c>
      <c r="P391" s="31">
        <f t="shared" si="228"/>
        <v>1316117</v>
      </c>
      <c r="Q391" s="31">
        <f t="shared" si="229"/>
        <v>987087.75</v>
      </c>
      <c r="R391" s="31">
        <f t="shared" si="230"/>
        <v>987088</v>
      </c>
      <c r="S391" s="32">
        <f t="shared" si="232"/>
        <v>82257.333333333328</v>
      </c>
      <c r="T391" s="32">
        <f t="shared" si="236"/>
        <v>82257.333333333328</v>
      </c>
      <c r="U391" s="32">
        <f t="shared" si="236"/>
        <v>82257.333333333328</v>
      </c>
      <c r="V391" s="32">
        <f t="shared" si="236"/>
        <v>82257.333333333328</v>
      </c>
      <c r="W391" s="32">
        <f t="shared" si="236"/>
        <v>82257.333333333328</v>
      </c>
      <c r="X391" s="32">
        <f t="shared" si="236"/>
        <v>82257.333333333328</v>
      </c>
      <c r="Y391" s="32">
        <f t="shared" si="236"/>
        <v>82257.333333333328</v>
      </c>
      <c r="Z391" s="32">
        <f t="shared" si="236"/>
        <v>82257.333333333328</v>
      </c>
      <c r="AA391" s="32">
        <f t="shared" si="236"/>
        <v>82257.333333333328</v>
      </c>
      <c r="AB391" s="32">
        <f t="shared" si="236"/>
        <v>82257.333333333328</v>
      </c>
      <c r="AC391" s="32">
        <f t="shared" si="236"/>
        <v>82257.333333333328</v>
      </c>
      <c r="AD391" s="32">
        <f t="shared" si="236"/>
        <v>82257.333333333328</v>
      </c>
      <c r="AE391" s="33">
        <f t="shared" si="207"/>
        <v>987088.00000000012</v>
      </c>
      <c r="AF391" s="76"/>
    </row>
    <row r="392" spans="1:32" x14ac:dyDescent="0.25">
      <c r="A392" s="29">
        <f t="shared" si="235"/>
        <v>362</v>
      </c>
      <c r="B392" s="29"/>
      <c r="C392" s="29">
        <f t="shared" si="234"/>
        <v>28</v>
      </c>
      <c r="D392" s="30" t="s">
        <v>418</v>
      </c>
      <c r="E392" s="38">
        <v>303</v>
      </c>
      <c r="F392" s="23" t="str">
        <f t="shared" si="223"/>
        <v>от 100 до 900 жителей</v>
      </c>
      <c r="G392" s="39">
        <f t="shared" si="224"/>
        <v>1</v>
      </c>
      <c r="H392" s="72" t="str">
        <f t="shared" si="205"/>
        <v>1</v>
      </c>
      <c r="I392" s="25" t="str">
        <f t="shared" si="225"/>
        <v>соответствует</v>
      </c>
      <c r="J392" s="25" t="str">
        <f t="shared" si="208"/>
        <v>1</v>
      </c>
      <c r="K392" s="25">
        <v>1</v>
      </c>
      <c r="L392" s="25" t="str">
        <f t="shared" si="226"/>
        <v>укомплектован</v>
      </c>
      <c r="M392" s="25" t="str">
        <f t="shared" si="206"/>
        <v>1</v>
      </c>
      <c r="N392" s="41"/>
      <c r="O392" s="75">
        <f t="shared" si="227"/>
        <v>1</v>
      </c>
      <c r="P392" s="31">
        <f t="shared" si="228"/>
        <v>1316117</v>
      </c>
      <c r="Q392" s="31">
        <f t="shared" si="229"/>
        <v>1316117</v>
      </c>
      <c r="R392" s="31">
        <f t="shared" si="230"/>
        <v>1316117</v>
      </c>
      <c r="S392" s="32">
        <f t="shared" si="232"/>
        <v>109676.41666666667</v>
      </c>
      <c r="T392" s="32">
        <f t="shared" si="236"/>
        <v>109676.41666666667</v>
      </c>
      <c r="U392" s="32">
        <f t="shared" si="236"/>
        <v>109676.41666666667</v>
      </c>
      <c r="V392" s="32">
        <f t="shared" si="236"/>
        <v>109676.41666666667</v>
      </c>
      <c r="W392" s="32">
        <f t="shared" si="236"/>
        <v>109676.41666666667</v>
      </c>
      <c r="X392" s="32">
        <f t="shared" si="236"/>
        <v>109676.41666666667</v>
      </c>
      <c r="Y392" s="32">
        <f t="shared" si="236"/>
        <v>109676.41666666667</v>
      </c>
      <c r="Z392" s="32">
        <f t="shared" si="236"/>
        <v>109676.41666666667</v>
      </c>
      <c r="AA392" s="32">
        <f t="shared" si="236"/>
        <v>109676.41666666667</v>
      </c>
      <c r="AB392" s="32">
        <f t="shared" si="236"/>
        <v>109676.41666666667</v>
      </c>
      <c r="AC392" s="32">
        <f t="shared" si="236"/>
        <v>109676.41666666667</v>
      </c>
      <c r="AD392" s="32">
        <f t="shared" si="236"/>
        <v>109676.41666666667</v>
      </c>
      <c r="AE392" s="33">
        <f t="shared" si="207"/>
        <v>1316117</v>
      </c>
      <c r="AF392" s="76"/>
    </row>
    <row r="393" spans="1:32" x14ac:dyDescent="0.25">
      <c r="A393" s="29">
        <f t="shared" si="235"/>
        <v>363</v>
      </c>
      <c r="B393" s="29"/>
      <c r="C393" s="29">
        <f t="shared" si="234"/>
        <v>29</v>
      </c>
      <c r="D393" s="30" t="s">
        <v>419</v>
      </c>
      <c r="E393" s="38">
        <v>88</v>
      </c>
      <c r="F393" s="23" t="str">
        <f t="shared" si="223"/>
        <v>до 100 жителей</v>
      </c>
      <c r="G393" s="39">
        <f t="shared" si="224"/>
        <v>0</v>
      </c>
      <c r="H393" s="72">
        <f t="shared" si="205"/>
        <v>0.9</v>
      </c>
      <c r="I393" s="25" t="str">
        <f t="shared" si="225"/>
        <v>не соответствует</v>
      </c>
      <c r="J393" s="25" t="str">
        <f t="shared" si="208"/>
        <v>0,75</v>
      </c>
      <c r="K393" s="25">
        <v>0</v>
      </c>
      <c r="L393" s="25" t="str">
        <f t="shared" si="226"/>
        <v>укомплектован</v>
      </c>
      <c r="M393" s="25" t="str">
        <f t="shared" si="206"/>
        <v>1</v>
      </c>
      <c r="N393" s="41"/>
      <c r="O393" s="75">
        <f t="shared" si="227"/>
        <v>0.67500000000000004</v>
      </c>
      <c r="P393" s="31">
        <f t="shared" si="228"/>
        <v>1184505.3</v>
      </c>
      <c r="Q393" s="31">
        <f t="shared" si="229"/>
        <v>888378.97500000009</v>
      </c>
      <c r="R393" s="31">
        <f t="shared" si="230"/>
        <v>888379</v>
      </c>
      <c r="S393" s="32">
        <f t="shared" si="232"/>
        <v>74031.583333333328</v>
      </c>
      <c r="T393" s="32">
        <f t="shared" si="236"/>
        <v>74031.583333333328</v>
      </c>
      <c r="U393" s="32">
        <f t="shared" si="236"/>
        <v>74031.583333333328</v>
      </c>
      <c r="V393" s="32">
        <f t="shared" si="236"/>
        <v>74031.583333333328</v>
      </c>
      <c r="W393" s="32">
        <f t="shared" si="236"/>
        <v>74031.583333333328</v>
      </c>
      <c r="X393" s="32">
        <f t="shared" si="236"/>
        <v>74031.583333333328</v>
      </c>
      <c r="Y393" s="32">
        <f t="shared" si="236"/>
        <v>74031.583333333328</v>
      </c>
      <c r="Z393" s="32">
        <f t="shared" si="236"/>
        <v>74031.583333333328</v>
      </c>
      <c r="AA393" s="32">
        <f t="shared" si="236"/>
        <v>74031.583333333328</v>
      </c>
      <c r="AB393" s="32">
        <f t="shared" si="236"/>
        <v>74031.583333333328</v>
      </c>
      <c r="AC393" s="32">
        <f t="shared" si="236"/>
        <v>74031.583333333328</v>
      </c>
      <c r="AD393" s="32">
        <f t="shared" si="236"/>
        <v>74031.583333333328</v>
      </c>
      <c r="AE393" s="33">
        <f t="shared" si="207"/>
        <v>888379.00000000012</v>
      </c>
      <c r="AF393" s="76"/>
    </row>
    <row r="394" spans="1:32" x14ac:dyDescent="0.25">
      <c r="A394" s="29">
        <f t="shared" si="235"/>
        <v>364</v>
      </c>
      <c r="B394" s="29"/>
      <c r="C394" s="29">
        <f t="shared" si="234"/>
        <v>30</v>
      </c>
      <c r="D394" s="30" t="s">
        <v>420</v>
      </c>
      <c r="E394" s="38">
        <v>207</v>
      </c>
      <c r="F394" s="23" t="str">
        <f t="shared" si="223"/>
        <v>от 100 до 900 жителей</v>
      </c>
      <c r="G394" s="39">
        <f t="shared" si="224"/>
        <v>1</v>
      </c>
      <c r="H394" s="72" t="str">
        <f t="shared" si="205"/>
        <v>1</v>
      </c>
      <c r="I394" s="25" t="str">
        <f t="shared" si="225"/>
        <v>не соответствует</v>
      </c>
      <c r="J394" s="25" t="str">
        <f t="shared" si="208"/>
        <v>0,75</v>
      </c>
      <c r="K394" s="25">
        <v>0</v>
      </c>
      <c r="L394" s="25" t="str">
        <f t="shared" si="226"/>
        <v>укомплектован</v>
      </c>
      <c r="M394" s="25" t="str">
        <f t="shared" si="206"/>
        <v>1</v>
      </c>
      <c r="N394" s="41"/>
      <c r="O394" s="75">
        <f t="shared" si="227"/>
        <v>0.75</v>
      </c>
      <c r="P394" s="31">
        <f t="shared" si="228"/>
        <v>1316117</v>
      </c>
      <c r="Q394" s="31">
        <f t="shared" si="229"/>
        <v>987087.75</v>
      </c>
      <c r="R394" s="31">
        <f t="shared" si="230"/>
        <v>987088</v>
      </c>
      <c r="S394" s="32">
        <f t="shared" si="232"/>
        <v>82257.333333333328</v>
      </c>
      <c r="T394" s="32">
        <f t="shared" si="236"/>
        <v>82257.333333333328</v>
      </c>
      <c r="U394" s="32">
        <f t="shared" si="236"/>
        <v>82257.333333333328</v>
      </c>
      <c r="V394" s="32">
        <f t="shared" si="236"/>
        <v>82257.333333333328</v>
      </c>
      <c r="W394" s="32">
        <f t="shared" si="236"/>
        <v>82257.333333333328</v>
      </c>
      <c r="X394" s="32">
        <f t="shared" si="236"/>
        <v>82257.333333333328</v>
      </c>
      <c r="Y394" s="32">
        <f t="shared" si="236"/>
        <v>82257.333333333328</v>
      </c>
      <c r="Z394" s="32">
        <f t="shared" si="236"/>
        <v>82257.333333333328</v>
      </c>
      <c r="AA394" s="32">
        <f t="shared" si="236"/>
        <v>82257.333333333328</v>
      </c>
      <c r="AB394" s="32">
        <f t="shared" si="236"/>
        <v>82257.333333333328</v>
      </c>
      <c r="AC394" s="32">
        <f t="shared" si="236"/>
        <v>82257.333333333328</v>
      </c>
      <c r="AD394" s="32">
        <f t="shared" si="236"/>
        <v>82257.333333333328</v>
      </c>
      <c r="AE394" s="33">
        <f t="shared" si="207"/>
        <v>987088.00000000012</v>
      </c>
      <c r="AF394" s="76"/>
    </row>
    <row r="395" spans="1:32" x14ac:dyDescent="0.25">
      <c r="A395" s="19"/>
      <c r="B395" s="19">
        <v>19</v>
      </c>
      <c r="C395" s="19"/>
      <c r="D395" s="21" t="s">
        <v>421</v>
      </c>
      <c r="E395" s="38"/>
      <c r="F395" s="23"/>
      <c r="G395" s="39"/>
      <c r="H395" s="72"/>
      <c r="I395" s="25"/>
      <c r="J395" s="25"/>
      <c r="K395" s="25"/>
      <c r="L395" s="25"/>
      <c r="M395" s="25"/>
      <c r="N395" s="41"/>
      <c r="O395" s="75"/>
      <c r="P395" s="26">
        <f t="shared" ref="P395:AD395" si="237">SUM(P396:P409)</f>
        <v>18425638</v>
      </c>
      <c r="Q395" s="26">
        <f t="shared" si="237"/>
        <v>14477287</v>
      </c>
      <c r="R395" s="26">
        <f t="shared" si="237"/>
        <v>13736974</v>
      </c>
      <c r="S395" s="27">
        <f t="shared" si="237"/>
        <v>1144747.8333333335</v>
      </c>
      <c r="T395" s="27">
        <f t="shared" si="237"/>
        <v>1144747.8333333335</v>
      </c>
      <c r="U395" s="27">
        <f t="shared" si="237"/>
        <v>1144747.8333333335</v>
      </c>
      <c r="V395" s="27">
        <f t="shared" si="237"/>
        <v>1144747.8333333335</v>
      </c>
      <c r="W395" s="27">
        <f t="shared" si="237"/>
        <v>1144747.8333333335</v>
      </c>
      <c r="X395" s="27">
        <f t="shared" si="237"/>
        <v>1144747.8333333335</v>
      </c>
      <c r="Y395" s="27">
        <f t="shared" si="237"/>
        <v>1144747.8333333335</v>
      </c>
      <c r="Z395" s="27">
        <f t="shared" si="237"/>
        <v>1144747.8333333335</v>
      </c>
      <c r="AA395" s="27">
        <f t="shared" si="237"/>
        <v>1144747.8333333335</v>
      </c>
      <c r="AB395" s="27">
        <f t="shared" si="237"/>
        <v>1144747.8333333335</v>
      </c>
      <c r="AC395" s="27">
        <f t="shared" si="237"/>
        <v>1144747.8333333335</v>
      </c>
      <c r="AD395" s="27">
        <f t="shared" si="237"/>
        <v>1144747.8333333335</v>
      </c>
      <c r="AE395" s="28">
        <f>SUM(AE396:AE409)</f>
        <v>13736974</v>
      </c>
      <c r="AF395" s="77"/>
    </row>
    <row r="396" spans="1:32" x14ac:dyDescent="0.25">
      <c r="A396" s="29">
        <f>A394+1</f>
        <v>365</v>
      </c>
      <c r="B396" s="29"/>
      <c r="C396" s="29">
        <v>1</v>
      </c>
      <c r="D396" s="30" t="s">
        <v>422</v>
      </c>
      <c r="E396" s="38">
        <v>449</v>
      </c>
      <c r="F396" s="23" t="str">
        <f t="shared" ref="F396:F409" si="238">IF(G396=0,"до 100 жителей",IF(G396=1,"от 100 до 900 жителей",IF(G396=2,"от 900 до 1500 жителей",IF(G396=3,"от 1500 до 2000 жителей",IF(G396=4,"более 2000 жителей")))))</f>
        <v>от 100 до 900 жителей</v>
      </c>
      <c r="G396" s="39">
        <f t="shared" ref="G396:G409" si="239">IF(E396&lt;100,0,(IF(E396&lt;900,1,(IF(E396&lt;1500,2,IF(E396&lt;2000,3,4))))))</f>
        <v>1</v>
      </c>
      <c r="H396" s="72" t="str">
        <f t="shared" si="205"/>
        <v>1</v>
      </c>
      <c r="I396" s="25" t="str">
        <f t="shared" ref="I396:I409" si="240">IF(K396=0,"не соответствует",IF(K396=1,"соответствует",))</f>
        <v>не соответствует</v>
      </c>
      <c r="J396" s="25" t="str">
        <f t="shared" si="208"/>
        <v>0,75</v>
      </c>
      <c r="K396" s="25">
        <v>0</v>
      </c>
      <c r="L396" s="25" t="str">
        <f t="shared" ref="L396:L409" si="241">IF(N396=0,"укомплектован",IF(N396=1,"не укомплектован",))</f>
        <v>укомплектован</v>
      </c>
      <c r="M396" s="25" t="str">
        <f t="shared" si="206"/>
        <v>1</v>
      </c>
      <c r="N396" s="41">
        <v>0</v>
      </c>
      <c r="O396" s="75">
        <f t="shared" ref="O396:O409" si="242">H396*J396*M396</f>
        <v>0.75</v>
      </c>
      <c r="P396" s="31">
        <f t="shared" ref="P396:P409" si="243">IF(G396=0,$E$3*H396,IF(G396=4,$E$5*H396,IF(G396=1,$E$3,IF(G396=2,$E$4,IF(G396=3,$E$5)))))</f>
        <v>1316117</v>
      </c>
      <c r="Q396" s="31">
        <f t="shared" ref="Q396:Q409" si="244">IF(K396=0,P396*$I$7,P396)</f>
        <v>987087.75</v>
      </c>
      <c r="R396" s="31">
        <f t="shared" ref="R396:R409" si="245">ROUND(IF(N396=1,Q396*$R$7,Q396),0)</f>
        <v>987088</v>
      </c>
      <c r="S396" s="32">
        <f>R396/12</f>
        <v>82257.333333333328</v>
      </c>
      <c r="T396" s="32">
        <f>S396</f>
        <v>82257.333333333328</v>
      </c>
      <c r="U396" s="32">
        <f t="shared" ref="U396:AD396" si="246">T396</f>
        <v>82257.333333333328</v>
      </c>
      <c r="V396" s="32">
        <f t="shared" si="246"/>
        <v>82257.333333333328</v>
      </c>
      <c r="W396" s="32">
        <f t="shared" si="246"/>
        <v>82257.333333333328</v>
      </c>
      <c r="X396" s="32">
        <f t="shared" si="246"/>
        <v>82257.333333333328</v>
      </c>
      <c r="Y396" s="32">
        <f t="shared" si="246"/>
        <v>82257.333333333328</v>
      </c>
      <c r="Z396" s="32">
        <f t="shared" si="246"/>
        <v>82257.333333333328</v>
      </c>
      <c r="AA396" s="32">
        <f t="shared" si="246"/>
        <v>82257.333333333328</v>
      </c>
      <c r="AB396" s="32">
        <f t="shared" si="246"/>
        <v>82257.333333333328</v>
      </c>
      <c r="AC396" s="32">
        <f t="shared" si="246"/>
        <v>82257.333333333328</v>
      </c>
      <c r="AD396" s="32">
        <f t="shared" si="246"/>
        <v>82257.333333333328</v>
      </c>
      <c r="AE396" s="33">
        <f t="shared" si="207"/>
        <v>987088.00000000012</v>
      </c>
      <c r="AF396" s="76"/>
    </row>
    <row r="397" spans="1:32" x14ac:dyDescent="0.25">
      <c r="A397" s="29">
        <f t="shared" si="235"/>
        <v>366</v>
      </c>
      <c r="B397" s="29"/>
      <c r="C397" s="29">
        <f>C396+1</f>
        <v>2</v>
      </c>
      <c r="D397" s="30" t="s">
        <v>423</v>
      </c>
      <c r="E397" s="38">
        <v>732</v>
      </c>
      <c r="F397" s="23" t="str">
        <f t="shared" si="238"/>
        <v>от 100 до 900 жителей</v>
      </c>
      <c r="G397" s="39">
        <f t="shared" si="239"/>
        <v>1</v>
      </c>
      <c r="H397" s="72" t="str">
        <f t="shared" si="205"/>
        <v>1</v>
      </c>
      <c r="I397" s="25" t="str">
        <f t="shared" si="240"/>
        <v>не соответствует</v>
      </c>
      <c r="J397" s="25" t="str">
        <f t="shared" si="208"/>
        <v>0,75</v>
      </c>
      <c r="K397" s="25">
        <v>0</v>
      </c>
      <c r="L397" s="25" t="str">
        <f t="shared" si="241"/>
        <v>укомплектован</v>
      </c>
      <c r="M397" s="25" t="str">
        <f t="shared" si="206"/>
        <v>1</v>
      </c>
      <c r="N397" s="41"/>
      <c r="O397" s="75">
        <f t="shared" si="242"/>
        <v>0.75</v>
      </c>
      <c r="P397" s="31">
        <f t="shared" si="243"/>
        <v>1316117</v>
      </c>
      <c r="Q397" s="31">
        <f t="shared" si="244"/>
        <v>987087.75</v>
      </c>
      <c r="R397" s="31">
        <f t="shared" si="245"/>
        <v>987088</v>
      </c>
      <c r="S397" s="32">
        <f t="shared" ref="S397:S409" si="247">R397/12</f>
        <v>82257.333333333328</v>
      </c>
      <c r="T397" s="32">
        <f t="shared" ref="T397:AD409" si="248">S397</f>
        <v>82257.333333333328</v>
      </c>
      <c r="U397" s="32">
        <f t="shared" si="248"/>
        <v>82257.333333333328</v>
      </c>
      <c r="V397" s="32">
        <f t="shared" si="248"/>
        <v>82257.333333333328</v>
      </c>
      <c r="W397" s="32">
        <f t="shared" si="248"/>
        <v>82257.333333333328</v>
      </c>
      <c r="X397" s="32">
        <f t="shared" si="248"/>
        <v>82257.333333333328</v>
      </c>
      <c r="Y397" s="32">
        <f t="shared" si="248"/>
        <v>82257.333333333328</v>
      </c>
      <c r="Z397" s="32">
        <f t="shared" si="248"/>
        <v>82257.333333333328</v>
      </c>
      <c r="AA397" s="32">
        <f t="shared" si="248"/>
        <v>82257.333333333328</v>
      </c>
      <c r="AB397" s="32">
        <f t="shared" si="248"/>
        <v>82257.333333333328</v>
      </c>
      <c r="AC397" s="32">
        <f t="shared" si="248"/>
        <v>82257.333333333328</v>
      </c>
      <c r="AD397" s="32">
        <f t="shared" si="248"/>
        <v>82257.333333333328</v>
      </c>
      <c r="AE397" s="33">
        <f t="shared" si="207"/>
        <v>987088.00000000012</v>
      </c>
      <c r="AF397" s="76"/>
    </row>
    <row r="398" spans="1:32" x14ac:dyDescent="0.25">
      <c r="A398" s="29">
        <f t="shared" si="235"/>
        <v>367</v>
      </c>
      <c r="B398" s="29"/>
      <c r="C398" s="29">
        <f t="shared" ref="C398:C409" si="249">C397+1</f>
        <v>3</v>
      </c>
      <c r="D398" s="30" t="s">
        <v>424</v>
      </c>
      <c r="E398" s="38">
        <v>512</v>
      </c>
      <c r="F398" s="23" t="str">
        <f t="shared" si="238"/>
        <v>от 100 до 900 жителей</v>
      </c>
      <c r="G398" s="39">
        <f t="shared" si="239"/>
        <v>1</v>
      </c>
      <c r="H398" s="72" t="str">
        <f t="shared" ref="H398:H461" si="250">IF(AND(E398&gt;0,E398&lt;=99),0.9,IF(E398&gt;=2000,1.1,"1"))</f>
        <v>1</v>
      </c>
      <c r="I398" s="25" t="str">
        <f t="shared" si="240"/>
        <v>соответствует</v>
      </c>
      <c r="J398" s="25" t="str">
        <f t="shared" si="208"/>
        <v>1</v>
      </c>
      <c r="K398" s="25">
        <v>1</v>
      </c>
      <c r="L398" s="25" t="str">
        <f t="shared" si="241"/>
        <v>укомплектован</v>
      </c>
      <c r="M398" s="25" t="str">
        <f t="shared" ref="M398:M461" si="251">IF(N398=0,"1",IF(N398=1,"0,25",))</f>
        <v>1</v>
      </c>
      <c r="N398" s="41"/>
      <c r="O398" s="75">
        <f t="shared" si="242"/>
        <v>1</v>
      </c>
      <c r="P398" s="31">
        <f t="shared" si="243"/>
        <v>1316117</v>
      </c>
      <c r="Q398" s="31">
        <f t="shared" si="244"/>
        <v>1316117</v>
      </c>
      <c r="R398" s="31">
        <f t="shared" si="245"/>
        <v>1316117</v>
      </c>
      <c r="S398" s="32">
        <f t="shared" si="247"/>
        <v>109676.41666666667</v>
      </c>
      <c r="T398" s="32">
        <f t="shared" si="248"/>
        <v>109676.41666666667</v>
      </c>
      <c r="U398" s="32">
        <f t="shared" si="248"/>
        <v>109676.41666666667</v>
      </c>
      <c r="V398" s="32">
        <f t="shared" si="248"/>
        <v>109676.41666666667</v>
      </c>
      <c r="W398" s="32">
        <f t="shared" si="248"/>
        <v>109676.41666666667</v>
      </c>
      <c r="X398" s="32">
        <f t="shared" si="248"/>
        <v>109676.41666666667</v>
      </c>
      <c r="Y398" s="32">
        <f t="shared" si="248"/>
        <v>109676.41666666667</v>
      </c>
      <c r="Z398" s="32">
        <f t="shared" si="248"/>
        <v>109676.41666666667</v>
      </c>
      <c r="AA398" s="32">
        <f t="shared" si="248"/>
        <v>109676.41666666667</v>
      </c>
      <c r="AB398" s="32">
        <f t="shared" si="248"/>
        <v>109676.41666666667</v>
      </c>
      <c r="AC398" s="32">
        <f t="shared" si="248"/>
        <v>109676.41666666667</v>
      </c>
      <c r="AD398" s="32">
        <f t="shared" si="248"/>
        <v>109676.41666666667</v>
      </c>
      <c r="AE398" s="33">
        <f t="shared" si="207"/>
        <v>1316117</v>
      </c>
      <c r="AF398" s="76"/>
    </row>
    <row r="399" spans="1:32" x14ac:dyDescent="0.25">
      <c r="A399" s="29">
        <f t="shared" si="235"/>
        <v>368</v>
      </c>
      <c r="B399" s="29"/>
      <c r="C399" s="29">
        <f t="shared" si="249"/>
        <v>4</v>
      </c>
      <c r="D399" s="30" t="s">
        <v>425</v>
      </c>
      <c r="E399" s="38">
        <v>418</v>
      </c>
      <c r="F399" s="23" t="str">
        <f t="shared" si="238"/>
        <v>от 100 до 900 жителей</v>
      </c>
      <c r="G399" s="39">
        <f t="shared" si="239"/>
        <v>1</v>
      </c>
      <c r="H399" s="72" t="str">
        <f t="shared" si="250"/>
        <v>1</v>
      </c>
      <c r="I399" s="25" t="str">
        <f t="shared" si="240"/>
        <v>не соответствует</v>
      </c>
      <c r="J399" s="25" t="str">
        <f t="shared" ref="J399:J462" si="252">IF(K399=0,"0,75",IF(K399=1,"1",))</f>
        <v>0,75</v>
      </c>
      <c r="K399" s="25">
        <v>0</v>
      </c>
      <c r="L399" s="25" t="str">
        <f t="shared" si="241"/>
        <v>не укомплектован</v>
      </c>
      <c r="M399" s="25" t="str">
        <f t="shared" si="251"/>
        <v>0,25</v>
      </c>
      <c r="N399" s="42">
        <v>1</v>
      </c>
      <c r="O399" s="75">
        <f t="shared" si="242"/>
        <v>0.1875</v>
      </c>
      <c r="P399" s="31">
        <f t="shared" si="243"/>
        <v>1316117</v>
      </c>
      <c r="Q399" s="31">
        <f t="shared" si="244"/>
        <v>987087.75</v>
      </c>
      <c r="R399" s="31">
        <f t="shared" si="245"/>
        <v>246772</v>
      </c>
      <c r="S399" s="32">
        <f t="shared" si="247"/>
        <v>20564.333333333332</v>
      </c>
      <c r="T399" s="32">
        <f t="shared" si="248"/>
        <v>20564.333333333332</v>
      </c>
      <c r="U399" s="32">
        <f t="shared" si="248"/>
        <v>20564.333333333332</v>
      </c>
      <c r="V399" s="32">
        <f t="shared" si="248"/>
        <v>20564.333333333332</v>
      </c>
      <c r="W399" s="32">
        <f t="shared" si="248"/>
        <v>20564.333333333332</v>
      </c>
      <c r="X399" s="32">
        <f t="shared" si="248"/>
        <v>20564.333333333332</v>
      </c>
      <c r="Y399" s="32">
        <f t="shared" si="248"/>
        <v>20564.333333333332</v>
      </c>
      <c r="Z399" s="32">
        <f t="shared" si="248"/>
        <v>20564.333333333332</v>
      </c>
      <c r="AA399" s="32">
        <f t="shared" si="248"/>
        <v>20564.333333333332</v>
      </c>
      <c r="AB399" s="32">
        <f t="shared" si="248"/>
        <v>20564.333333333332</v>
      </c>
      <c r="AC399" s="32">
        <f t="shared" si="248"/>
        <v>20564.333333333332</v>
      </c>
      <c r="AD399" s="32">
        <f t="shared" si="248"/>
        <v>20564.333333333332</v>
      </c>
      <c r="AE399" s="33">
        <f t="shared" ref="AE399:AE462" si="253">SUM(S399:AD399)</f>
        <v>246772.00000000003</v>
      </c>
      <c r="AF399" s="76"/>
    </row>
    <row r="400" spans="1:32" ht="30" x14ac:dyDescent="0.25">
      <c r="A400" s="29">
        <f t="shared" si="235"/>
        <v>369</v>
      </c>
      <c r="B400" s="29"/>
      <c r="C400" s="29">
        <f t="shared" si="249"/>
        <v>5</v>
      </c>
      <c r="D400" s="30" t="s">
        <v>426</v>
      </c>
      <c r="E400" s="38">
        <v>611</v>
      </c>
      <c r="F400" s="23" t="str">
        <f t="shared" si="238"/>
        <v>от 100 до 900 жителей</v>
      </c>
      <c r="G400" s="39">
        <f t="shared" si="239"/>
        <v>1</v>
      </c>
      <c r="H400" s="72" t="str">
        <f t="shared" si="250"/>
        <v>1</v>
      </c>
      <c r="I400" s="25" t="str">
        <f t="shared" si="240"/>
        <v>не соответствует</v>
      </c>
      <c r="J400" s="25" t="str">
        <f t="shared" si="252"/>
        <v>0,75</v>
      </c>
      <c r="K400" s="25">
        <v>0</v>
      </c>
      <c r="L400" s="25" t="str">
        <f t="shared" si="241"/>
        <v>укомплектован</v>
      </c>
      <c r="M400" s="25" t="str">
        <f t="shared" si="251"/>
        <v>1</v>
      </c>
      <c r="N400" s="41"/>
      <c r="O400" s="75">
        <f t="shared" si="242"/>
        <v>0.75</v>
      </c>
      <c r="P400" s="31">
        <f t="shared" si="243"/>
        <v>1316117</v>
      </c>
      <c r="Q400" s="31">
        <f t="shared" si="244"/>
        <v>987087.75</v>
      </c>
      <c r="R400" s="31">
        <f t="shared" si="245"/>
        <v>987088</v>
      </c>
      <c r="S400" s="32">
        <f t="shared" si="247"/>
        <v>82257.333333333328</v>
      </c>
      <c r="T400" s="32">
        <f t="shared" si="248"/>
        <v>82257.333333333328</v>
      </c>
      <c r="U400" s="32">
        <f t="shared" si="248"/>
        <v>82257.333333333328</v>
      </c>
      <c r="V400" s="32">
        <f t="shared" si="248"/>
        <v>82257.333333333328</v>
      </c>
      <c r="W400" s="32">
        <f t="shared" si="248"/>
        <v>82257.333333333328</v>
      </c>
      <c r="X400" s="32">
        <f t="shared" si="248"/>
        <v>82257.333333333328</v>
      </c>
      <c r="Y400" s="32">
        <f t="shared" si="248"/>
        <v>82257.333333333328</v>
      </c>
      <c r="Z400" s="32">
        <f t="shared" si="248"/>
        <v>82257.333333333328</v>
      </c>
      <c r="AA400" s="32">
        <f t="shared" si="248"/>
        <v>82257.333333333328</v>
      </c>
      <c r="AB400" s="32">
        <f t="shared" si="248"/>
        <v>82257.333333333328</v>
      </c>
      <c r="AC400" s="32">
        <f t="shared" si="248"/>
        <v>82257.333333333328</v>
      </c>
      <c r="AD400" s="32">
        <f t="shared" si="248"/>
        <v>82257.333333333328</v>
      </c>
      <c r="AE400" s="33">
        <f t="shared" si="253"/>
        <v>987088.00000000012</v>
      </c>
      <c r="AF400" s="76"/>
    </row>
    <row r="401" spans="1:32" x14ac:dyDescent="0.25">
      <c r="A401" s="29">
        <f t="shared" si="235"/>
        <v>370</v>
      </c>
      <c r="B401" s="29"/>
      <c r="C401" s="29">
        <f t="shared" si="249"/>
        <v>6</v>
      </c>
      <c r="D401" s="30" t="s">
        <v>427</v>
      </c>
      <c r="E401" s="38">
        <v>169</v>
      </c>
      <c r="F401" s="23" t="str">
        <f t="shared" si="238"/>
        <v>от 100 до 900 жителей</v>
      </c>
      <c r="G401" s="39">
        <f t="shared" si="239"/>
        <v>1</v>
      </c>
      <c r="H401" s="72" t="str">
        <f t="shared" si="250"/>
        <v>1</v>
      </c>
      <c r="I401" s="25" t="str">
        <f t="shared" si="240"/>
        <v>соответствует</v>
      </c>
      <c r="J401" s="25" t="str">
        <f t="shared" si="252"/>
        <v>1</v>
      </c>
      <c r="K401" s="25">
        <v>1</v>
      </c>
      <c r="L401" s="25" t="str">
        <f t="shared" si="241"/>
        <v>укомплектован</v>
      </c>
      <c r="M401" s="25" t="str">
        <f t="shared" si="251"/>
        <v>1</v>
      </c>
      <c r="N401" s="41"/>
      <c r="O401" s="75">
        <f t="shared" si="242"/>
        <v>1</v>
      </c>
      <c r="P401" s="31">
        <f t="shared" si="243"/>
        <v>1316117</v>
      </c>
      <c r="Q401" s="31">
        <f t="shared" si="244"/>
        <v>1316117</v>
      </c>
      <c r="R401" s="31">
        <f t="shared" si="245"/>
        <v>1316117</v>
      </c>
      <c r="S401" s="32">
        <f t="shared" si="247"/>
        <v>109676.41666666667</v>
      </c>
      <c r="T401" s="32">
        <f t="shared" si="248"/>
        <v>109676.41666666667</v>
      </c>
      <c r="U401" s="32">
        <f t="shared" si="248"/>
        <v>109676.41666666667</v>
      </c>
      <c r="V401" s="32">
        <f t="shared" si="248"/>
        <v>109676.41666666667</v>
      </c>
      <c r="W401" s="32">
        <f t="shared" si="248"/>
        <v>109676.41666666667</v>
      </c>
      <c r="X401" s="32">
        <f t="shared" si="248"/>
        <v>109676.41666666667</v>
      </c>
      <c r="Y401" s="32">
        <f t="shared" si="248"/>
        <v>109676.41666666667</v>
      </c>
      <c r="Z401" s="32">
        <f t="shared" si="248"/>
        <v>109676.41666666667</v>
      </c>
      <c r="AA401" s="32">
        <f t="shared" si="248"/>
        <v>109676.41666666667</v>
      </c>
      <c r="AB401" s="32">
        <f t="shared" si="248"/>
        <v>109676.41666666667</v>
      </c>
      <c r="AC401" s="32">
        <f t="shared" si="248"/>
        <v>109676.41666666667</v>
      </c>
      <c r="AD401" s="32">
        <f t="shared" si="248"/>
        <v>109676.41666666667</v>
      </c>
      <c r="AE401" s="33">
        <f t="shared" si="253"/>
        <v>1316117</v>
      </c>
      <c r="AF401" s="76"/>
    </row>
    <row r="402" spans="1:32" x14ac:dyDescent="0.25">
      <c r="A402" s="29">
        <f t="shared" si="235"/>
        <v>371</v>
      </c>
      <c r="B402" s="29"/>
      <c r="C402" s="29">
        <f t="shared" si="249"/>
        <v>7</v>
      </c>
      <c r="D402" s="30" t="s">
        <v>428</v>
      </c>
      <c r="E402" s="38">
        <v>655</v>
      </c>
      <c r="F402" s="23" t="str">
        <f t="shared" si="238"/>
        <v>от 100 до 900 жителей</v>
      </c>
      <c r="G402" s="39">
        <f t="shared" si="239"/>
        <v>1</v>
      </c>
      <c r="H402" s="72" t="str">
        <f t="shared" si="250"/>
        <v>1</v>
      </c>
      <c r="I402" s="25" t="str">
        <f t="shared" si="240"/>
        <v>не соответствует</v>
      </c>
      <c r="J402" s="25" t="str">
        <f t="shared" si="252"/>
        <v>0,75</v>
      </c>
      <c r="K402" s="25">
        <v>0</v>
      </c>
      <c r="L402" s="25" t="str">
        <f t="shared" si="241"/>
        <v>укомплектован</v>
      </c>
      <c r="M402" s="25" t="str">
        <f t="shared" si="251"/>
        <v>1</v>
      </c>
      <c r="N402" s="41"/>
      <c r="O402" s="75">
        <f t="shared" si="242"/>
        <v>0.75</v>
      </c>
      <c r="P402" s="31">
        <f t="shared" si="243"/>
        <v>1316117</v>
      </c>
      <c r="Q402" s="31">
        <f t="shared" si="244"/>
        <v>987087.75</v>
      </c>
      <c r="R402" s="31">
        <f t="shared" si="245"/>
        <v>987088</v>
      </c>
      <c r="S402" s="32">
        <f t="shared" si="247"/>
        <v>82257.333333333328</v>
      </c>
      <c r="T402" s="32">
        <f t="shared" si="248"/>
        <v>82257.333333333328</v>
      </c>
      <c r="U402" s="32">
        <f t="shared" si="248"/>
        <v>82257.333333333328</v>
      </c>
      <c r="V402" s="32">
        <f t="shared" si="248"/>
        <v>82257.333333333328</v>
      </c>
      <c r="W402" s="32">
        <f t="shared" si="248"/>
        <v>82257.333333333328</v>
      </c>
      <c r="X402" s="32">
        <f t="shared" si="248"/>
        <v>82257.333333333328</v>
      </c>
      <c r="Y402" s="32">
        <f t="shared" si="248"/>
        <v>82257.333333333328</v>
      </c>
      <c r="Z402" s="32">
        <f t="shared" si="248"/>
        <v>82257.333333333328</v>
      </c>
      <c r="AA402" s="32">
        <f t="shared" si="248"/>
        <v>82257.333333333328</v>
      </c>
      <c r="AB402" s="32">
        <f t="shared" si="248"/>
        <v>82257.333333333328</v>
      </c>
      <c r="AC402" s="32">
        <f t="shared" si="248"/>
        <v>82257.333333333328</v>
      </c>
      <c r="AD402" s="32">
        <f t="shared" si="248"/>
        <v>82257.333333333328</v>
      </c>
      <c r="AE402" s="33">
        <f t="shared" si="253"/>
        <v>987088.00000000012</v>
      </c>
      <c r="AF402" s="76"/>
    </row>
    <row r="403" spans="1:32" ht="30" x14ac:dyDescent="0.25">
      <c r="A403" s="29">
        <f t="shared" si="235"/>
        <v>372</v>
      </c>
      <c r="B403" s="29"/>
      <c r="C403" s="29">
        <f t="shared" si="249"/>
        <v>8</v>
      </c>
      <c r="D403" s="30" t="s">
        <v>429</v>
      </c>
      <c r="E403" s="38">
        <v>575</v>
      </c>
      <c r="F403" s="23" t="str">
        <f t="shared" si="238"/>
        <v>от 100 до 900 жителей</v>
      </c>
      <c r="G403" s="39">
        <f t="shared" si="239"/>
        <v>1</v>
      </c>
      <c r="H403" s="72" t="str">
        <f t="shared" si="250"/>
        <v>1</v>
      </c>
      <c r="I403" s="25" t="str">
        <f t="shared" si="240"/>
        <v>не соответствует</v>
      </c>
      <c r="J403" s="25" t="str">
        <f t="shared" si="252"/>
        <v>0,75</v>
      </c>
      <c r="K403" s="25">
        <v>0</v>
      </c>
      <c r="L403" s="25" t="str">
        <f t="shared" si="241"/>
        <v>укомплектован</v>
      </c>
      <c r="M403" s="25" t="str">
        <f t="shared" si="251"/>
        <v>1</v>
      </c>
      <c r="N403" s="41"/>
      <c r="O403" s="75">
        <f t="shared" si="242"/>
        <v>0.75</v>
      </c>
      <c r="P403" s="31">
        <f t="shared" si="243"/>
        <v>1316117</v>
      </c>
      <c r="Q403" s="31">
        <f t="shared" si="244"/>
        <v>987087.75</v>
      </c>
      <c r="R403" s="31">
        <f t="shared" si="245"/>
        <v>987088</v>
      </c>
      <c r="S403" s="32">
        <f t="shared" si="247"/>
        <v>82257.333333333328</v>
      </c>
      <c r="T403" s="32">
        <f t="shared" si="248"/>
        <v>82257.333333333328</v>
      </c>
      <c r="U403" s="32">
        <f t="shared" si="248"/>
        <v>82257.333333333328</v>
      </c>
      <c r="V403" s="32">
        <f t="shared" si="248"/>
        <v>82257.333333333328</v>
      </c>
      <c r="W403" s="32">
        <f t="shared" si="248"/>
        <v>82257.333333333328</v>
      </c>
      <c r="X403" s="32">
        <f t="shared" si="248"/>
        <v>82257.333333333328</v>
      </c>
      <c r="Y403" s="32">
        <f t="shared" si="248"/>
        <v>82257.333333333328</v>
      </c>
      <c r="Z403" s="32">
        <f t="shared" si="248"/>
        <v>82257.333333333328</v>
      </c>
      <c r="AA403" s="32">
        <f t="shared" si="248"/>
        <v>82257.333333333328</v>
      </c>
      <c r="AB403" s="32">
        <f t="shared" si="248"/>
        <v>82257.333333333328</v>
      </c>
      <c r="AC403" s="32">
        <f t="shared" si="248"/>
        <v>82257.333333333328</v>
      </c>
      <c r="AD403" s="32">
        <f t="shared" si="248"/>
        <v>82257.333333333328</v>
      </c>
      <c r="AE403" s="33">
        <f t="shared" si="253"/>
        <v>987088.00000000012</v>
      </c>
      <c r="AF403" s="76"/>
    </row>
    <row r="404" spans="1:32" x14ac:dyDescent="0.25">
      <c r="A404" s="29">
        <f t="shared" si="235"/>
        <v>373</v>
      </c>
      <c r="B404" s="29"/>
      <c r="C404" s="29">
        <f t="shared" si="249"/>
        <v>9</v>
      </c>
      <c r="D404" s="30" t="s">
        <v>430</v>
      </c>
      <c r="E404" s="38">
        <v>187</v>
      </c>
      <c r="F404" s="23" t="str">
        <f t="shared" si="238"/>
        <v>от 100 до 900 жителей</v>
      </c>
      <c r="G404" s="39">
        <f t="shared" si="239"/>
        <v>1</v>
      </c>
      <c r="H404" s="72" t="str">
        <f t="shared" si="250"/>
        <v>1</v>
      </c>
      <c r="I404" s="25" t="str">
        <f t="shared" si="240"/>
        <v>не соответствует</v>
      </c>
      <c r="J404" s="25" t="str">
        <f t="shared" si="252"/>
        <v>0,75</v>
      </c>
      <c r="K404" s="25">
        <v>0</v>
      </c>
      <c r="L404" s="25" t="str">
        <f t="shared" si="241"/>
        <v>укомплектован</v>
      </c>
      <c r="M404" s="25" t="str">
        <f t="shared" si="251"/>
        <v>1</v>
      </c>
      <c r="N404" s="41"/>
      <c r="O404" s="75">
        <f t="shared" si="242"/>
        <v>0.75</v>
      </c>
      <c r="P404" s="31">
        <f t="shared" si="243"/>
        <v>1316117</v>
      </c>
      <c r="Q404" s="31">
        <f t="shared" si="244"/>
        <v>987087.75</v>
      </c>
      <c r="R404" s="31">
        <f t="shared" si="245"/>
        <v>987088</v>
      </c>
      <c r="S404" s="32">
        <f t="shared" si="247"/>
        <v>82257.333333333328</v>
      </c>
      <c r="T404" s="32">
        <f t="shared" si="248"/>
        <v>82257.333333333328</v>
      </c>
      <c r="U404" s="32">
        <f t="shared" si="248"/>
        <v>82257.333333333328</v>
      </c>
      <c r="V404" s="32">
        <f t="shared" si="248"/>
        <v>82257.333333333328</v>
      </c>
      <c r="W404" s="32">
        <f t="shared" si="248"/>
        <v>82257.333333333328</v>
      </c>
      <c r="X404" s="32">
        <f t="shared" si="248"/>
        <v>82257.333333333328</v>
      </c>
      <c r="Y404" s="32">
        <f t="shared" si="248"/>
        <v>82257.333333333328</v>
      </c>
      <c r="Z404" s="32">
        <f t="shared" si="248"/>
        <v>82257.333333333328</v>
      </c>
      <c r="AA404" s="32">
        <f t="shared" si="248"/>
        <v>82257.333333333328</v>
      </c>
      <c r="AB404" s="32">
        <f t="shared" si="248"/>
        <v>82257.333333333328</v>
      </c>
      <c r="AC404" s="32">
        <f t="shared" si="248"/>
        <v>82257.333333333328</v>
      </c>
      <c r="AD404" s="32">
        <f t="shared" si="248"/>
        <v>82257.333333333328</v>
      </c>
      <c r="AE404" s="33">
        <f t="shared" si="253"/>
        <v>987088.00000000012</v>
      </c>
      <c r="AF404" s="76"/>
    </row>
    <row r="405" spans="1:32" x14ac:dyDescent="0.25">
      <c r="A405" s="29">
        <f t="shared" si="235"/>
        <v>374</v>
      </c>
      <c r="B405" s="29"/>
      <c r="C405" s="29">
        <f t="shared" si="249"/>
        <v>10</v>
      </c>
      <c r="D405" s="30" t="s">
        <v>431</v>
      </c>
      <c r="E405" s="38">
        <v>154</v>
      </c>
      <c r="F405" s="23" t="str">
        <f t="shared" si="238"/>
        <v>от 100 до 900 жителей</v>
      </c>
      <c r="G405" s="39">
        <f t="shared" si="239"/>
        <v>1</v>
      </c>
      <c r="H405" s="72" t="str">
        <f t="shared" si="250"/>
        <v>1</v>
      </c>
      <c r="I405" s="25" t="str">
        <f t="shared" si="240"/>
        <v>не соответствует</v>
      </c>
      <c r="J405" s="25" t="str">
        <f t="shared" si="252"/>
        <v>0,75</v>
      </c>
      <c r="K405" s="25">
        <v>0</v>
      </c>
      <c r="L405" s="25" t="str">
        <f t="shared" si="241"/>
        <v>укомплектован</v>
      </c>
      <c r="M405" s="25" t="str">
        <f t="shared" si="251"/>
        <v>1</v>
      </c>
      <c r="N405" s="41"/>
      <c r="O405" s="75">
        <f t="shared" si="242"/>
        <v>0.75</v>
      </c>
      <c r="P405" s="31">
        <f t="shared" si="243"/>
        <v>1316117</v>
      </c>
      <c r="Q405" s="31">
        <f t="shared" si="244"/>
        <v>987087.75</v>
      </c>
      <c r="R405" s="31">
        <f t="shared" si="245"/>
        <v>987088</v>
      </c>
      <c r="S405" s="32">
        <f t="shared" si="247"/>
        <v>82257.333333333328</v>
      </c>
      <c r="T405" s="32">
        <f t="shared" si="248"/>
        <v>82257.333333333328</v>
      </c>
      <c r="U405" s="32">
        <f t="shared" si="248"/>
        <v>82257.333333333328</v>
      </c>
      <c r="V405" s="32">
        <f t="shared" si="248"/>
        <v>82257.333333333328</v>
      </c>
      <c r="W405" s="32">
        <f t="shared" si="248"/>
        <v>82257.333333333328</v>
      </c>
      <c r="X405" s="32">
        <f t="shared" si="248"/>
        <v>82257.333333333328</v>
      </c>
      <c r="Y405" s="32">
        <f t="shared" si="248"/>
        <v>82257.333333333328</v>
      </c>
      <c r="Z405" s="32">
        <f t="shared" si="248"/>
        <v>82257.333333333328</v>
      </c>
      <c r="AA405" s="32">
        <f t="shared" si="248"/>
        <v>82257.333333333328</v>
      </c>
      <c r="AB405" s="32">
        <f t="shared" si="248"/>
        <v>82257.333333333328</v>
      </c>
      <c r="AC405" s="32">
        <f t="shared" si="248"/>
        <v>82257.333333333328</v>
      </c>
      <c r="AD405" s="32">
        <f t="shared" si="248"/>
        <v>82257.333333333328</v>
      </c>
      <c r="AE405" s="33">
        <f t="shared" si="253"/>
        <v>987088.00000000012</v>
      </c>
      <c r="AF405" s="76"/>
    </row>
    <row r="406" spans="1:32" x14ac:dyDescent="0.25">
      <c r="A406" s="29">
        <f t="shared" si="235"/>
        <v>375</v>
      </c>
      <c r="B406" s="29"/>
      <c r="C406" s="29">
        <f t="shared" si="249"/>
        <v>11</v>
      </c>
      <c r="D406" s="30" t="s">
        <v>432</v>
      </c>
      <c r="E406" s="38">
        <v>222</v>
      </c>
      <c r="F406" s="23" t="str">
        <f t="shared" si="238"/>
        <v>от 100 до 900 жителей</v>
      </c>
      <c r="G406" s="39">
        <f t="shared" si="239"/>
        <v>1</v>
      </c>
      <c r="H406" s="72" t="str">
        <f t="shared" si="250"/>
        <v>1</v>
      </c>
      <c r="I406" s="25" t="str">
        <f t="shared" si="240"/>
        <v>не соответствует</v>
      </c>
      <c r="J406" s="25" t="str">
        <f t="shared" si="252"/>
        <v>0,75</v>
      </c>
      <c r="K406" s="25">
        <v>0</v>
      </c>
      <c r="L406" s="25" t="str">
        <f t="shared" si="241"/>
        <v>укомплектован</v>
      </c>
      <c r="M406" s="25" t="str">
        <f t="shared" si="251"/>
        <v>1</v>
      </c>
      <c r="N406" s="41"/>
      <c r="O406" s="75">
        <f t="shared" si="242"/>
        <v>0.75</v>
      </c>
      <c r="P406" s="31">
        <f t="shared" si="243"/>
        <v>1316117</v>
      </c>
      <c r="Q406" s="31">
        <f t="shared" si="244"/>
        <v>987087.75</v>
      </c>
      <c r="R406" s="31">
        <f t="shared" si="245"/>
        <v>987088</v>
      </c>
      <c r="S406" s="32">
        <f t="shared" si="247"/>
        <v>82257.333333333328</v>
      </c>
      <c r="T406" s="32">
        <f t="shared" si="248"/>
        <v>82257.333333333328</v>
      </c>
      <c r="U406" s="32">
        <f t="shared" si="248"/>
        <v>82257.333333333328</v>
      </c>
      <c r="V406" s="32">
        <f t="shared" si="248"/>
        <v>82257.333333333328</v>
      </c>
      <c r="W406" s="32">
        <f t="shared" si="248"/>
        <v>82257.333333333328</v>
      </c>
      <c r="X406" s="32">
        <f t="shared" si="248"/>
        <v>82257.333333333328</v>
      </c>
      <c r="Y406" s="32">
        <f t="shared" si="248"/>
        <v>82257.333333333328</v>
      </c>
      <c r="Z406" s="32">
        <f t="shared" si="248"/>
        <v>82257.333333333328</v>
      </c>
      <c r="AA406" s="32">
        <f t="shared" si="248"/>
        <v>82257.333333333328</v>
      </c>
      <c r="AB406" s="32">
        <f t="shared" si="248"/>
        <v>82257.333333333328</v>
      </c>
      <c r="AC406" s="32">
        <f t="shared" si="248"/>
        <v>82257.333333333328</v>
      </c>
      <c r="AD406" s="32">
        <f t="shared" si="248"/>
        <v>82257.333333333328</v>
      </c>
      <c r="AE406" s="33">
        <f t="shared" si="253"/>
        <v>987088.00000000012</v>
      </c>
      <c r="AF406" s="76"/>
    </row>
    <row r="407" spans="1:32" x14ac:dyDescent="0.25">
      <c r="A407" s="29">
        <f t="shared" si="235"/>
        <v>376</v>
      </c>
      <c r="B407" s="29"/>
      <c r="C407" s="29">
        <f t="shared" si="249"/>
        <v>12</v>
      </c>
      <c r="D407" s="30" t="s">
        <v>433</v>
      </c>
      <c r="E407" s="38">
        <v>800</v>
      </c>
      <c r="F407" s="23" t="str">
        <f t="shared" si="238"/>
        <v>от 100 до 900 жителей</v>
      </c>
      <c r="G407" s="39">
        <f t="shared" si="239"/>
        <v>1</v>
      </c>
      <c r="H407" s="72" t="str">
        <f t="shared" si="250"/>
        <v>1</v>
      </c>
      <c r="I407" s="25" t="str">
        <f t="shared" si="240"/>
        <v>не соответствует</v>
      </c>
      <c r="J407" s="25" t="str">
        <f t="shared" si="252"/>
        <v>0,75</v>
      </c>
      <c r="K407" s="25">
        <v>0</v>
      </c>
      <c r="L407" s="25" t="str">
        <f t="shared" si="241"/>
        <v>укомплектован</v>
      </c>
      <c r="M407" s="25" t="str">
        <f t="shared" si="251"/>
        <v>1</v>
      </c>
      <c r="N407" s="41"/>
      <c r="O407" s="75">
        <f t="shared" si="242"/>
        <v>0.75</v>
      </c>
      <c r="P407" s="31">
        <f t="shared" si="243"/>
        <v>1316117</v>
      </c>
      <c r="Q407" s="31">
        <f t="shared" si="244"/>
        <v>987087.75</v>
      </c>
      <c r="R407" s="31">
        <f t="shared" si="245"/>
        <v>987088</v>
      </c>
      <c r="S407" s="32">
        <f t="shared" si="247"/>
        <v>82257.333333333328</v>
      </c>
      <c r="T407" s="32">
        <f t="shared" si="248"/>
        <v>82257.333333333328</v>
      </c>
      <c r="U407" s="32">
        <f t="shared" si="248"/>
        <v>82257.333333333328</v>
      </c>
      <c r="V407" s="32">
        <f t="shared" si="248"/>
        <v>82257.333333333328</v>
      </c>
      <c r="W407" s="32">
        <f t="shared" si="248"/>
        <v>82257.333333333328</v>
      </c>
      <c r="X407" s="32">
        <f t="shared" si="248"/>
        <v>82257.333333333328</v>
      </c>
      <c r="Y407" s="32">
        <f t="shared" si="248"/>
        <v>82257.333333333328</v>
      </c>
      <c r="Z407" s="32">
        <f t="shared" si="248"/>
        <v>82257.333333333328</v>
      </c>
      <c r="AA407" s="32">
        <f t="shared" si="248"/>
        <v>82257.333333333328</v>
      </c>
      <c r="AB407" s="32">
        <f t="shared" si="248"/>
        <v>82257.333333333328</v>
      </c>
      <c r="AC407" s="32">
        <f t="shared" si="248"/>
        <v>82257.333333333328</v>
      </c>
      <c r="AD407" s="32">
        <f t="shared" si="248"/>
        <v>82257.333333333328</v>
      </c>
      <c r="AE407" s="33">
        <f t="shared" si="253"/>
        <v>987088.00000000012</v>
      </c>
      <c r="AF407" s="76"/>
    </row>
    <row r="408" spans="1:32" x14ac:dyDescent="0.25">
      <c r="A408" s="29">
        <f t="shared" si="235"/>
        <v>377</v>
      </c>
      <c r="B408" s="29"/>
      <c r="C408" s="29">
        <f t="shared" si="249"/>
        <v>13</v>
      </c>
      <c r="D408" s="30" t="s">
        <v>434</v>
      </c>
      <c r="E408" s="38">
        <v>714</v>
      </c>
      <c r="F408" s="23" t="str">
        <f t="shared" si="238"/>
        <v>от 100 до 900 жителей</v>
      </c>
      <c r="G408" s="39">
        <f t="shared" si="239"/>
        <v>1</v>
      </c>
      <c r="H408" s="72" t="str">
        <f t="shared" si="250"/>
        <v>1</v>
      </c>
      <c r="I408" s="25" t="str">
        <f t="shared" si="240"/>
        <v>не соответствует</v>
      </c>
      <c r="J408" s="25" t="str">
        <f t="shared" si="252"/>
        <v>0,75</v>
      </c>
      <c r="K408" s="25">
        <v>0</v>
      </c>
      <c r="L408" s="25" t="str">
        <f t="shared" si="241"/>
        <v>укомплектован</v>
      </c>
      <c r="M408" s="25" t="str">
        <f t="shared" si="251"/>
        <v>1</v>
      </c>
      <c r="N408" s="41"/>
      <c r="O408" s="75">
        <f t="shared" si="242"/>
        <v>0.75</v>
      </c>
      <c r="P408" s="31">
        <f t="shared" si="243"/>
        <v>1316117</v>
      </c>
      <c r="Q408" s="31">
        <f t="shared" si="244"/>
        <v>987087.75</v>
      </c>
      <c r="R408" s="31">
        <f t="shared" si="245"/>
        <v>987088</v>
      </c>
      <c r="S408" s="32">
        <f t="shared" si="247"/>
        <v>82257.333333333328</v>
      </c>
      <c r="T408" s="32">
        <f t="shared" si="248"/>
        <v>82257.333333333328</v>
      </c>
      <c r="U408" s="32">
        <f t="shared" si="248"/>
        <v>82257.333333333328</v>
      </c>
      <c r="V408" s="32">
        <f t="shared" si="248"/>
        <v>82257.333333333328</v>
      </c>
      <c r="W408" s="32">
        <f t="shared" si="248"/>
        <v>82257.333333333328</v>
      </c>
      <c r="X408" s="32">
        <f t="shared" si="248"/>
        <v>82257.333333333328</v>
      </c>
      <c r="Y408" s="32">
        <f t="shared" si="248"/>
        <v>82257.333333333328</v>
      </c>
      <c r="Z408" s="32">
        <f t="shared" si="248"/>
        <v>82257.333333333328</v>
      </c>
      <c r="AA408" s="32">
        <f t="shared" si="248"/>
        <v>82257.333333333328</v>
      </c>
      <c r="AB408" s="32">
        <f t="shared" si="248"/>
        <v>82257.333333333328</v>
      </c>
      <c r="AC408" s="32">
        <f t="shared" si="248"/>
        <v>82257.333333333328</v>
      </c>
      <c r="AD408" s="32">
        <f t="shared" si="248"/>
        <v>82257.333333333328</v>
      </c>
      <c r="AE408" s="33">
        <f t="shared" si="253"/>
        <v>987088.00000000012</v>
      </c>
      <c r="AF408" s="76"/>
    </row>
    <row r="409" spans="1:32" x14ac:dyDescent="0.25">
      <c r="A409" s="29">
        <f t="shared" si="235"/>
        <v>378</v>
      </c>
      <c r="B409" s="29"/>
      <c r="C409" s="29">
        <f t="shared" si="249"/>
        <v>14</v>
      </c>
      <c r="D409" s="30" t="s">
        <v>435</v>
      </c>
      <c r="E409" s="38">
        <v>242</v>
      </c>
      <c r="F409" s="23" t="str">
        <f t="shared" si="238"/>
        <v>от 100 до 900 жителей</v>
      </c>
      <c r="G409" s="39">
        <f t="shared" si="239"/>
        <v>1</v>
      </c>
      <c r="H409" s="72" t="str">
        <f t="shared" si="250"/>
        <v>1</v>
      </c>
      <c r="I409" s="25" t="str">
        <f t="shared" si="240"/>
        <v>не соответствует</v>
      </c>
      <c r="J409" s="25" t="str">
        <f t="shared" si="252"/>
        <v>0,75</v>
      </c>
      <c r="K409" s="25">
        <v>0</v>
      </c>
      <c r="L409" s="25" t="str">
        <f t="shared" si="241"/>
        <v>укомплектован</v>
      </c>
      <c r="M409" s="25" t="str">
        <f t="shared" si="251"/>
        <v>1</v>
      </c>
      <c r="N409" s="41"/>
      <c r="O409" s="75">
        <f t="shared" si="242"/>
        <v>0.75</v>
      </c>
      <c r="P409" s="31">
        <f t="shared" si="243"/>
        <v>1316117</v>
      </c>
      <c r="Q409" s="31">
        <f t="shared" si="244"/>
        <v>987087.75</v>
      </c>
      <c r="R409" s="31">
        <f t="shared" si="245"/>
        <v>987088</v>
      </c>
      <c r="S409" s="32">
        <f t="shared" si="247"/>
        <v>82257.333333333328</v>
      </c>
      <c r="T409" s="32">
        <f t="shared" si="248"/>
        <v>82257.333333333328</v>
      </c>
      <c r="U409" s="32">
        <f t="shared" si="248"/>
        <v>82257.333333333328</v>
      </c>
      <c r="V409" s="32">
        <f t="shared" si="248"/>
        <v>82257.333333333328</v>
      </c>
      <c r="W409" s="32">
        <f t="shared" si="248"/>
        <v>82257.333333333328</v>
      </c>
      <c r="X409" s="32">
        <f t="shared" si="248"/>
        <v>82257.333333333328</v>
      </c>
      <c r="Y409" s="32">
        <f t="shared" si="248"/>
        <v>82257.333333333328</v>
      </c>
      <c r="Z409" s="32">
        <f t="shared" si="248"/>
        <v>82257.333333333328</v>
      </c>
      <c r="AA409" s="32">
        <f t="shared" si="248"/>
        <v>82257.333333333328</v>
      </c>
      <c r="AB409" s="32">
        <f t="shared" si="248"/>
        <v>82257.333333333328</v>
      </c>
      <c r="AC409" s="32">
        <f t="shared" si="248"/>
        <v>82257.333333333328</v>
      </c>
      <c r="AD409" s="32">
        <f t="shared" si="248"/>
        <v>82257.333333333328</v>
      </c>
      <c r="AE409" s="33">
        <f t="shared" si="253"/>
        <v>987088.00000000012</v>
      </c>
      <c r="AF409" s="76"/>
    </row>
    <row r="410" spans="1:32" x14ac:dyDescent="0.25">
      <c r="A410" s="19"/>
      <c r="B410" s="19">
        <v>20</v>
      </c>
      <c r="C410" s="19"/>
      <c r="D410" s="21" t="s">
        <v>436</v>
      </c>
      <c r="E410" s="38"/>
      <c r="F410" s="23"/>
      <c r="G410" s="39"/>
      <c r="H410" s="72"/>
      <c r="I410" s="25"/>
      <c r="J410" s="25"/>
      <c r="K410" s="25"/>
      <c r="L410" s="25"/>
      <c r="M410" s="25"/>
      <c r="N410" s="41"/>
      <c r="O410" s="75"/>
      <c r="P410" s="26">
        <f>SUM(P411:P429)</f>
        <v>24874611.300000001</v>
      </c>
      <c r="Q410" s="26">
        <f>SUM(Q411:Q429)</f>
        <v>18655958.475000001</v>
      </c>
      <c r="R410" s="26">
        <f t="shared" ref="R410:AE410" si="254">SUM(R411:R430)</f>
        <v>19643051</v>
      </c>
      <c r="S410" s="27">
        <f t="shared" si="254"/>
        <v>1636920.9166666663</v>
      </c>
      <c r="T410" s="27">
        <f t="shared" si="254"/>
        <v>1636920.9166666663</v>
      </c>
      <c r="U410" s="27">
        <f t="shared" si="254"/>
        <v>1636920.9166666663</v>
      </c>
      <c r="V410" s="27">
        <f t="shared" si="254"/>
        <v>1636920.9166666663</v>
      </c>
      <c r="W410" s="27">
        <f t="shared" si="254"/>
        <v>1636920.9166666663</v>
      </c>
      <c r="X410" s="27">
        <f t="shared" si="254"/>
        <v>1636920.9166666663</v>
      </c>
      <c r="Y410" s="27">
        <f t="shared" si="254"/>
        <v>1636920.9166666663</v>
      </c>
      <c r="Z410" s="27">
        <f t="shared" si="254"/>
        <v>1636920.9166666663</v>
      </c>
      <c r="AA410" s="27">
        <f t="shared" si="254"/>
        <v>1636920.9166666663</v>
      </c>
      <c r="AB410" s="27">
        <f t="shared" si="254"/>
        <v>1636920.9166666663</v>
      </c>
      <c r="AC410" s="27">
        <f t="shared" si="254"/>
        <v>1636920.9166666663</v>
      </c>
      <c r="AD410" s="27">
        <f t="shared" si="254"/>
        <v>1636920.9166666663</v>
      </c>
      <c r="AE410" s="28">
        <f t="shared" si="254"/>
        <v>19643051.000000004</v>
      </c>
      <c r="AF410" s="77"/>
    </row>
    <row r="411" spans="1:32" x14ac:dyDescent="0.25">
      <c r="A411" s="29">
        <f>A409+1</f>
        <v>379</v>
      </c>
      <c r="B411" s="29"/>
      <c r="C411" s="29">
        <v>1</v>
      </c>
      <c r="D411" s="30" t="s">
        <v>437</v>
      </c>
      <c r="E411" s="38">
        <v>441</v>
      </c>
      <c r="F411" s="23" t="str">
        <f t="shared" ref="F411:F430" si="255">IF(G411=0,"до 100 жителей",IF(G411=1,"от 100 до 900 жителей",IF(G411=2,"от 900 до 1500 жителей",IF(G411=3,"от 1500 до 2000 жителей",IF(G411=4,"более 2000 жителей")))))</f>
        <v>от 100 до 900 жителей</v>
      </c>
      <c r="G411" s="39">
        <f t="shared" ref="G411:G430" si="256">IF(E411&lt;100,0,(IF(E411&lt;900,1,(IF(E411&lt;1500,2,IF(E411&lt;2000,3,4))))))</f>
        <v>1</v>
      </c>
      <c r="H411" s="72" t="str">
        <f t="shared" si="250"/>
        <v>1</v>
      </c>
      <c r="I411" s="25" t="str">
        <f t="shared" ref="I411:I430" si="257">IF(K411=0,"не соответствует",IF(K411=1,"соответствует",))</f>
        <v>не соответствует</v>
      </c>
      <c r="J411" s="25" t="str">
        <f t="shared" si="252"/>
        <v>0,75</v>
      </c>
      <c r="K411" s="25">
        <v>0</v>
      </c>
      <c r="L411" s="25" t="str">
        <f t="shared" ref="L411:L430" si="258">IF(N411=0,"укомплектован",IF(N411=1,"не укомплектован",))</f>
        <v>укомплектован</v>
      </c>
      <c r="M411" s="25" t="str">
        <f t="shared" si="251"/>
        <v>1</v>
      </c>
      <c r="N411" s="41"/>
      <c r="O411" s="75">
        <f t="shared" ref="O411:O430" si="259">H411*J411*M411</f>
        <v>0.75</v>
      </c>
      <c r="P411" s="31">
        <f t="shared" ref="P411:P430" si="260">IF(G411=0,$E$3*H411,IF(G411=4,$E$5*H411,IF(G411=1,$E$3,IF(G411=2,$E$4,IF(G411=3,$E$5)))))</f>
        <v>1316117</v>
      </c>
      <c r="Q411" s="31">
        <f t="shared" ref="Q411:Q430" si="261">IF(K411=0,P411*$I$7,P411)</f>
        <v>987087.75</v>
      </c>
      <c r="R411" s="31">
        <f t="shared" ref="R411:R430" si="262">ROUND(IF(N411=1,Q411*$R$7,Q411),0)</f>
        <v>987088</v>
      </c>
      <c r="S411" s="32">
        <f>R411/12</f>
        <v>82257.333333333328</v>
      </c>
      <c r="T411" s="32">
        <f>S411</f>
        <v>82257.333333333328</v>
      </c>
      <c r="U411" s="32">
        <f t="shared" ref="U411:AD411" si="263">T411</f>
        <v>82257.333333333328</v>
      </c>
      <c r="V411" s="32">
        <f t="shared" si="263"/>
        <v>82257.333333333328</v>
      </c>
      <c r="W411" s="32">
        <f t="shared" si="263"/>
        <v>82257.333333333328</v>
      </c>
      <c r="X411" s="32">
        <f t="shared" si="263"/>
        <v>82257.333333333328</v>
      </c>
      <c r="Y411" s="32">
        <f t="shared" si="263"/>
        <v>82257.333333333328</v>
      </c>
      <c r="Z411" s="32">
        <f t="shared" si="263"/>
        <v>82257.333333333328</v>
      </c>
      <c r="AA411" s="32">
        <f t="shared" si="263"/>
        <v>82257.333333333328</v>
      </c>
      <c r="AB411" s="32">
        <f t="shared" si="263"/>
        <v>82257.333333333328</v>
      </c>
      <c r="AC411" s="32">
        <f t="shared" si="263"/>
        <v>82257.333333333328</v>
      </c>
      <c r="AD411" s="32">
        <f t="shared" si="263"/>
        <v>82257.333333333328</v>
      </c>
      <c r="AE411" s="33">
        <f t="shared" si="253"/>
        <v>987088.00000000012</v>
      </c>
      <c r="AF411" s="76"/>
    </row>
    <row r="412" spans="1:32" x14ac:dyDescent="0.25">
      <c r="A412" s="29">
        <f t="shared" si="235"/>
        <v>380</v>
      </c>
      <c r="B412" s="29"/>
      <c r="C412" s="29">
        <f>C411+1</f>
        <v>2</v>
      </c>
      <c r="D412" s="30" t="s">
        <v>438</v>
      </c>
      <c r="E412" s="38">
        <v>403</v>
      </c>
      <c r="F412" s="23" t="str">
        <f t="shared" si="255"/>
        <v>от 100 до 900 жителей</v>
      </c>
      <c r="G412" s="39">
        <f t="shared" si="256"/>
        <v>1</v>
      </c>
      <c r="H412" s="72" t="str">
        <f t="shared" si="250"/>
        <v>1</v>
      </c>
      <c r="I412" s="25" t="str">
        <f t="shared" si="257"/>
        <v>не соответствует</v>
      </c>
      <c r="J412" s="25" t="str">
        <f t="shared" si="252"/>
        <v>0,75</v>
      </c>
      <c r="K412" s="25">
        <v>0</v>
      </c>
      <c r="L412" s="25" t="str">
        <f t="shared" si="258"/>
        <v>укомплектован</v>
      </c>
      <c r="M412" s="25" t="str">
        <f t="shared" si="251"/>
        <v>1</v>
      </c>
      <c r="N412" s="41"/>
      <c r="O412" s="75">
        <f t="shared" si="259"/>
        <v>0.75</v>
      </c>
      <c r="P412" s="31">
        <f t="shared" si="260"/>
        <v>1316117</v>
      </c>
      <c r="Q412" s="31">
        <f t="shared" si="261"/>
        <v>987087.75</v>
      </c>
      <c r="R412" s="31">
        <f t="shared" si="262"/>
        <v>987088</v>
      </c>
      <c r="S412" s="32">
        <f t="shared" ref="S412:S430" si="264">R412/12</f>
        <v>82257.333333333328</v>
      </c>
      <c r="T412" s="32">
        <f t="shared" ref="T412:AD427" si="265">S412</f>
        <v>82257.333333333328</v>
      </c>
      <c r="U412" s="32">
        <f t="shared" si="265"/>
        <v>82257.333333333328</v>
      </c>
      <c r="V412" s="32">
        <f t="shared" si="265"/>
        <v>82257.333333333328</v>
      </c>
      <c r="W412" s="32">
        <f t="shared" si="265"/>
        <v>82257.333333333328</v>
      </c>
      <c r="X412" s="32">
        <f t="shared" si="265"/>
        <v>82257.333333333328</v>
      </c>
      <c r="Y412" s="32">
        <f t="shared" si="265"/>
        <v>82257.333333333328</v>
      </c>
      <c r="Z412" s="32">
        <f t="shared" si="265"/>
        <v>82257.333333333328</v>
      </c>
      <c r="AA412" s="32">
        <f t="shared" si="265"/>
        <v>82257.333333333328</v>
      </c>
      <c r="AB412" s="32">
        <f t="shared" si="265"/>
        <v>82257.333333333328</v>
      </c>
      <c r="AC412" s="32">
        <f t="shared" si="265"/>
        <v>82257.333333333328</v>
      </c>
      <c r="AD412" s="32">
        <f t="shared" si="265"/>
        <v>82257.333333333328</v>
      </c>
      <c r="AE412" s="33">
        <f t="shared" si="253"/>
        <v>987088.00000000012</v>
      </c>
      <c r="AF412" s="76"/>
    </row>
    <row r="413" spans="1:32" x14ac:dyDescent="0.25">
      <c r="A413" s="29">
        <f t="shared" si="235"/>
        <v>381</v>
      </c>
      <c r="B413" s="29"/>
      <c r="C413" s="29">
        <f t="shared" ref="C413:C430" si="266">C412+1</f>
        <v>3</v>
      </c>
      <c r="D413" s="30" t="s">
        <v>439</v>
      </c>
      <c r="E413" s="38">
        <v>234</v>
      </c>
      <c r="F413" s="23" t="str">
        <f t="shared" si="255"/>
        <v>от 100 до 900 жителей</v>
      </c>
      <c r="G413" s="39">
        <f t="shared" si="256"/>
        <v>1</v>
      </c>
      <c r="H413" s="72" t="str">
        <f t="shared" si="250"/>
        <v>1</v>
      </c>
      <c r="I413" s="25" t="str">
        <f t="shared" si="257"/>
        <v>не соответствует</v>
      </c>
      <c r="J413" s="25" t="str">
        <f t="shared" si="252"/>
        <v>0,75</v>
      </c>
      <c r="K413" s="25">
        <v>0</v>
      </c>
      <c r="L413" s="25" t="str">
        <f t="shared" si="258"/>
        <v>укомплектован</v>
      </c>
      <c r="M413" s="25" t="str">
        <f t="shared" si="251"/>
        <v>1</v>
      </c>
      <c r="N413" s="41"/>
      <c r="O413" s="75">
        <f t="shared" si="259"/>
        <v>0.75</v>
      </c>
      <c r="P413" s="31">
        <f t="shared" si="260"/>
        <v>1316117</v>
      </c>
      <c r="Q413" s="31">
        <f t="shared" si="261"/>
        <v>987087.75</v>
      </c>
      <c r="R413" s="31">
        <f t="shared" si="262"/>
        <v>987088</v>
      </c>
      <c r="S413" s="32">
        <f t="shared" si="264"/>
        <v>82257.333333333328</v>
      </c>
      <c r="T413" s="32">
        <f t="shared" si="265"/>
        <v>82257.333333333328</v>
      </c>
      <c r="U413" s="32">
        <f t="shared" si="265"/>
        <v>82257.333333333328</v>
      </c>
      <c r="V413" s="32">
        <f t="shared" si="265"/>
        <v>82257.333333333328</v>
      </c>
      <c r="W413" s="32">
        <f t="shared" si="265"/>
        <v>82257.333333333328</v>
      </c>
      <c r="X413" s="32">
        <f t="shared" si="265"/>
        <v>82257.333333333328</v>
      </c>
      <c r="Y413" s="32">
        <f t="shared" si="265"/>
        <v>82257.333333333328</v>
      </c>
      <c r="Z413" s="32">
        <f t="shared" si="265"/>
        <v>82257.333333333328</v>
      </c>
      <c r="AA413" s="32">
        <f t="shared" si="265"/>
        <v>82257.333333333328</v>
      </c>
      <c r="AB413" s="32">
        <f t="shared" si="265"/>
        <v>82257.333333333328</v>
      </c>
      <c r="AC413" s="32">
        <f t="shared" si="265"/>
        <v>82257.333333333328</v>
      </c>
      <c r="AD413" s="32">
        <f t="shared" si="265"/>
        <v>82257.333333333328</v>
      </c>
      <c r="AE413" s="33">
        <f t="shared" si="253"/>
        <v>987088.00000000012</v>
      </c>
      <c r="AF413" s="76"/>
    </row>
    <row r="414" spans="1:32" x14ac:dyDescent="0.25">
      <c r="A414" s="29">
        <f>A413+1</f>
        <v>382</v>
      </c>
      <c r="B414" s="29"/>
      <c r="C414" s="29">
        <f t="shared" si="266"/>
        <v>4</v>
      </c>
      <c r="D414" s="30" t="s">
        <v>440</v>
      </c>
      <c r="E414" s="38">
        <v>498</v>
      </c>
      <c r="F414" s="23" t="str">
        <f t="shared" si="255"/>
        <v>от 100 до 900 жителей</v>
      </c>
      <c r="G414" s="39">
        <f t="shared" si="256"/>
        <v>1</v>
      </c>
      <c r="H414" s="72" t="str">
        <f t="shared" si="250"/>
        <v>1</v>
      </c>
      <c r="I414" s="25" t="str">
        <f t="shared" si="257"/>
        <v>не соответствует</v>
      </c>
      <c r="J414" s="25" t="str">
        <f t="shared" si="252"/>
        <v>0,75</v>
      </c>
      <c r="K414" s="25">
        <v>0</v>
      </c>
      <c r="L414" s="25" t="str">
        <f t="shared" si="258"/>
        <v>укомплектован</v>
      </c>
      <c r="M414" s="25" t="str">
        <f t="shared" si="251"/>
        <v>1</v>
      </c>
      <c r="N414" s="41"/>
      <c r="O414" s="75">
        <f t="shared" si="259"/>
        <v>0.75</v>
      </c>
      <c r="P414" s="31">
        <f t="shared" si="260"/>
        <v>1316117</v>
      </c>
      <c r="Q414" s="31">
        <f t="shared" si="261"/>
        <v>987087.75</v>
      </c>
      <c r="R414" s="31">
        <f t="shared" si="262"/>
        <v>987088</v>
      </c>
      <c r="S414" s="32">
        <f t="shared" si="264"/>
        <v>82257.333333333328</v>
      </c>
      <c r="T414" s="32">
        <f t="shared" si="265"/>
        <v>82257.333333333328</v>
      </c>
      <c r="U414" s="32">
        <f t="shared" si="265"/>
        <v>82257.333333333328</v>
      </c>
      <c r="V414" s="32">
        <f t="shared" si="265"/>
        <v>82257.333333333328</v>
      </c>
      <c r="W414" s="32">
        <f t="shared" si="265"/>
        <v>82257.333333333328</v>
      </c>
      <c r="X414" s="32">
        <f t="shared" si="265"/>
        <v>82257.333333333328</v>
      </c>
      <c r="Y414" s="32">
        <f t="shared" si="265"/>
        <v>82257.333333333328</v>
      </c>
      <c r="Z414" s="32">
        <f t="shared" si="265"/>
        <v>82257.333333333328</v>
      </c>
      <c r="AA414" s="32">
        <f t="shared" si="265"/>
        <v>82257.333333333328</v>
      </c>
      <c r="AB414" s="32">
        <f t="shared" si="265"/>
        <v>82257.333333333328</v>
      </c>
      <c r="AC414" s="32">
        <f t="shared" si="265"/>
        <v>82257.333333333328</v>
      </c>
      <c r="AD414" s="32">
        <f t="shared" si="265"/>
        <v>82257.333333333328</v>
      </c>
      <c r="AE414" s="33">
        <f t="shared" si="253"/>
        <v>987088.00000000012</v>
      </c>
      <c r="AF414" s="76"/>
    </row>
    <row r="415" spans="1:32" x14ac:dyDescent="0.25">
      <c r="A415" s="29">
        <f t="shared" si="235"/>
        <v>383</v>
      </c>
      <c r="B415" s="29"/>
      <c r="C415" s="29">
        <f t="shared" si="266"/>
        <v>5</v>
      </c>
      <c r="D415" s="30" t="s">
        <v>441</v>
      </c>
      <c r="E415" s="38">
        <v>428</v>
      </c>
      <c r="F415" s="23" t="str">
        <f t="shared" si="255"/>
        <v>от 100 до 900 жителей</v>
      </c>
      <c r="G415" s="39">
        <f t="shared" si="256"/>
        <v>1</v>
      </c>
      <c r="H415" s="72" t="str">
        <f t="shared" si="250"/>
        <v>1</v>
      </c>
      <c r="I415" s="25" t="str">
        <f t="shared" si="257"/>
        <v>не соответствует</v>
      </c>
      <c r="J415" s="25" t="str">
        <f t="shared" si="252"/>
        <v>0,75</v>
      </c>
      <c r="K415" s="25">
        <v>0</v>
      </c>
      <c r="L415" s="25" t="str">
        <f t="shared" si="258"/>
        <v>укомплектован</v>
      </c>
      <c r="M415" s="25" t="str">
        <f t="shared" si="251"/>
        <v>1</v>
      </c>
      <c r="N415" s="41"/>
      <c r="O415" s="75">
        <f t="shared" si="259"/>
        <v>0.75</v>
      </c>
      <c r="P415" s="31">
        <f t="shared" si="260"/>
        <v>1316117</v>
      </c>
      <c r="Q415" s="31">
        <f t="shared" si="261"/>
        <v>987087.75</v>
      </c>
      <c r="R415" s="31">
        <f t="shared" si="262"/>
        <v>987088</v>
      </c>
      <c r="S415" s="32">
        <f t="shared" si="264"/>
        <v>82257.333333333328</v>
      </c>
      <c r="T415" s="32">
        <f t="shared" si="265"/>
        <v>82257.333333333328</v>
      </c>
      <c r="U415" s="32">
        <f t="shared" si="265"/>
        <v>82257.333333333328</v>
      </c>
      <c r="V415" s="32">
        <f t="shared" si="265"/>
        <v>82257.333333333328</v>
      </c>
      <c r="W415" s="32">
        <f t="shared" si="265"/>
        <v>82257.333333333328</v>
      </c>
      <c r="X415" s="32">
        <f t="shared" si="265"/>
        <v>82257.333333333328</v>
      </c>
      <c r="Y415" s="32">
        <f t="shared" si="265"/>
        <v>82257.333333333328</v>
      </c>
      <c r="Z415" s="32">
        <f t="shared" si="265"/>
        <v>82257.333333333328</v>
      </c>
      <c r="AA415" s="32">
        <f t="shared" si="265"/>
        <v>82257.333333333328</v>
      </c>
      <c r="AB415" s="32">
        <f t="shared" si="265"/>
        <v>82257.333333333328</v>
      </c>
      <c r="AC415" s="32">
        <f t="shared" si="265"/>
        <v>82257.333333333328</v>
      </c>
      <c r="AD415" s="32">
        <f t="shared" si="265"/>
        <v>82257.333333333328</v>
      </c>
      <c r="AE415" s="33">
        <f t="shared" si="253"/>
        <v>987088.00000000012</v>
      </c>
      <c r="AF415" s="76"/>
    </row>
    <row r="416" spans="1:32" x14ac:dyDescent="0.25">
      <c r="A416" s="29">
        <f t="shared" si="235"/>
        <v>384</v>
      </c>
      <c r="B416" s="29"/>
      <c r="C416" s="29">
        <f t="shared" si="266"/>
        <v>6</v>
      </c>
      <c r="D416" s="30" t="s">
        <v>442</v>
      </c>
      <c r="E416" s="38">
        <v>420</v>
      </c>
      <c r="F416" s="23" t="str">
        <f t="shared" si="255"/>
        <v>от 100 до 900 жителей</v>
      </c>
      <c r="G416" s="39">
        <f t="shared" si="256"/>
        <v>1</v>
      </c>
      <c r="H416" s="72" t="str">
        <f t="shared" si="250"/>
        <v>1</v>
      </c>
      <c r="I416" s="25" t="str">
        <f t="shared" si="257"/>
        <v>не соответствует</v>
      </c>
      <c r="J416" s="25" t="str">
        <f t="shared" si="252"/>
        <v>0,75</v>
      </c>
      <c r="K416" s="25">
        <v>0</v>
      </c>
      <c r="L416" s="25" t="str">
        <f t="shared" si="258"/>
        <v>укомплектован</v>
      </c>
      <c r="M416" s="25" t="str">
        <f t="shared" si="251"/>
        <v>1</v>
      </c>
      <c r="N416" s="41">
        <v>0</v>
      </c>
      <c r="O416" s="75">
        <f t="shared" si="259"/>
        <v>0.75</v>
      </c>
      <c r="P416" s="31">
        <f t="shared" si="260"/>
        <v>1316117</v>
      </c>
      <c r="Q416" s="31">
        <f t="shared" si="261"/>
        <v>987087.75</v>
      </c>
      <c r="R416" s="31">
        <f t="shared" si="262"/>
        <v>987088</v>
      </c>
      <c r="S416" s="32">
        <f t="shared" si="264"/>
        <v>82257.333333333328</v>
      </c>
      <c r="T416" s="32">
        <f t="shared" si="265"/>
        <v>82257.333333333328</v>
      </c>
      <c r="U416" s="32">
        <f t="shared" si="265"/>
        <v>82257.333333333328</v>
      </c>
      <c r="V416" s="32">
        <f t="shared" si="265"/>
        <v>82257.333333333328</v>
      </c>
      <c r="W416" s="32">
        <f t="shared" si="265"/>
        <v>82257.333333333328</v>
      </c>
      <c r="X416" s="32">
        <f t="shared" si="265"/>
        <v>82257.333333333328</v>
      </c>
      <c r="Y416" s="32">
        <f t="shared" si="265"/>
        <v>82257.333333333328</v>
      </c>
      <c r="Z416" s="32">
        <f t="shared" si="265"/>
        <v>82257.333333333328</v>
      </c>
      <c r="AA416" s="32">
        <f t="shared" si="265"/>
        <v>82257.333333333328</v>
      </c>
      <c r="AB416" s="32">
        <f t="shared" si="265"/>
        <v>82257.333333333328</v>
      </c>
      <c r="AC416" s="32">
        <f t="shared" si="265"/>
        <v>82257.333333333328</v>
      </c>
      <c r="AD416" s="32">
        <f t="shared" si="265"/>
        <v>82257.333333333328</v>
      </c>
      <c r="AE416" s="33">
        <f t="shared" si="253"/>
        <v>987088.00000000012</v>
      </c>
      <c r="AF416" s="76"/>
    </row>
    <row r="417" spans="1:32" x14ac:dyDescent="0.25">
      <c r="A417" s="29">
        <f t="shared" si="235"/>
        <v>385</v>
      </c>
      <c r="B417" s="29"/>
      <c r="C417" s="29">
        <f t="shared" si="266"/>
        <v>7</v>
      </c>
      <c r="D417" s="30" t="s">
        <v>443</v>
      </c>
      <c r="E417" s="38">
        <v>456</v>
      </c>
      <c r="F417" s="23" t="str">
        <f t="shared" si="255"/>
        <v>от 100 до 900 жителей</v>
      </c>
      <c r="G417" s="39">
        <f t="shared" si="256"/>
        <v>1</v>
      </c>
      <c r="H417" s="72" t="str">
        <f t="shared" si="250"/>
        <v>1</v>
      </c>
      <c r="I417" s="25" t="str">
        <f t="shared" si="257"/>
        <v>не соответствует</v>
      </c>
      <c r="J417" s="25" t="str">
        <f t="shared" si="252"/>
        <v>0,75</v>
      </c>
      <c r="K417" s="25">
        <v>0</v>
      </c>
      <c r="L417" s="25" t="str">
        <f t="shared" si="258"/>
        <v>укомплектован</v>
      </c>
      <c r="M417" s="25" t="str">
        <f t="shared" si="251"/>
        <v>1</v>
      </c>
      <c r="N417" s="41"/>
      <c r="O417" s="75">
        <f t="shared" si="259"/>
        <v>0.75</v>
      </c>
      <c r="P417" s="31">
        <f t="shared" si="260"/>
        <v>1316117</v>
      </c>
      <c r="Q417" s="31">
        <f t="shared" si="261"/>
        <v>987087.75</v>
      </c>
      <c r="R417" s="31">
        <f t="shared" si="262"/>
        <v>987088</v>
      </c>
      <c r="S417" s="32">
        <f t="shared" si="264"/>
        <v>82257.333333333328</v>
      </c>
      <c r="T417" s="32">
        <f t="shared" si="265"/>
        <v>82257.333333333328</v>
      </c>
      <c r="U417" s="32">
        <f t="shared" si="265"/>
        <v>82257.333333333328</v>
      </c>
      <c r="V417" s="32">
        <f t="shared" si="265"/>
        <v>82257.333333333328</v>
      </c>
      <c r="W417" s="32">
        <f t="shared" si="265"/>
        <v>82257.333333333328</v>
      </c>
      <c r="X417" s="32">
        <f t="shared" si="265"/>
        <v>82257.333333333328</v>
      </c>
      <c r="Y417" s="32">
        <f t="shared" si="265"/>
        <v>82257.333333333328</v>
      </c>
      <c r="Z417" s="32">
        <f t="shared" si="265"/>
        <v>82257.333333333328</v>
      </c>
      <c r="AA417" s="32">
        <f t="shared" si="265"/>
        <v>82257.333333333328</v>
      </c>
      <c r="AB417" s="32">
        <f t="shared" si="265"/>
        <v>82257.333333333328</v>
      </c>
      <c r="AC417" s="32">
        <f t="shared" si="265"/>
        <v>82257.333333333328</v>
      </c>
      <c r="AD417" s="32">
        <f t="shared" si="265"/>
        <v>82257.333333333328</v>
      </c>
      <c r="AE417" s="33">
        <f t="shared" si="253"/>
        <v>987088.00000000012</v>
      </c>
      <c r="AF417" s="76"/>
    </row>
    <row r="418" spans="1:32" x14ac:dyDescent="0.25">
      <c r="A418" s="29">
        <f t="shared" si="235"/>
        <v>386</v>
      </c>
      <c r="B418" s="29"/>
      <c r="C418" s="29">
        <f t="shared" si="266"/>
        <v>8</v>
      </c>
      <c r="D418" s="30" t="s">
        <v>444</v>
      </c>
      <c r="E418" s="38">
        <v>860</v>
      </c>
      <c r="F418" s="23" t="str">
        <f t="shared" si="255"/>
        <v>от 100 до 900 жителей</v>
      </c>
      <c r="G418" s="39">
        <f t="shared" si="256"/>
        <v>1</v>
      </c>
      <c r="H418" s="72" t="str">
        <f t="shared" si="250"/>
        <v>1</v>
      </c>
      <c r="I418" s="25" t="str">
        <f t="shared" si="257"/>
        <v>не соответствует</v>
      </c>
      <c r="J418" s="25" t="str">
        <f t="shared" si="252"/>
        <v>0,75</v>
      </c>
      <c r="K418" s="25">
        <v>0</v>
      </c>
      <c r="L418" s="25" t="str">
        <f t="shared" si="258"/>
        <v>укомплектован</v>
      </c>
      <c r="M418" s="25" t="str">
        <f t="shared" si="251"/>
        <v>1</v>
      </c>
      <c r="N418" s="41"/>
      <c r="O418" s="75">
        <f t="shared" si="259"/>
        <v>0.75</v>
      </c>
      <c r="P418" s="31">
        <f t="shared" si="260"/>
        <v>1316117</v>
      </c>
      <c r="Q418" s="31">
        <f t="shared" si="261"/>
        <v>987087.75</v>
      </c>
      <c r="R418" s="31">
        <f t="shared" si="262"/>
        <v>987088</v>
      </c>
      <c r="S418" s="32">
        <f t="shared" si="264"/>
        <v>82257.333333333328</v>
      </c>
      <c r="T418" s="32">
        <f t="shared" si="265"/>
        <v>82257.333333333328</v>
      </c>
      <c r="U418" s="32">
        <f t="shared" si="265"/>
        <v>82257.333333333328</v>
      </c>
      <c r="V418" s="32">
        <f t="shared" si="265"/>
        <v>82257.333333333328</v>
      </c>
      <c r="W418" s="32">
        <f t="shared" si="265"/>
        <v>82257.333333333328</v>
      </c>
      <c r="X418" s="32">
        <f t="shared" si="265"/>
        <v>82257.333333333328</v>
      </c>
      <c r="Y418" s="32">
        <f t="shared" si="265"/>
        <v>82257.333333333328</v>
      </c>
      <c r="Z418" s="32">
        <f t="shared" si="265"/>
        <v>82257.333333333328</v>
      </c>
      <c r="AA418" s="32">
        <f t="shared" si="265"/>
        <v>82257.333333333328</v>
      </c>
      <c r="AB418" s="32">
        <f t="shared" si="265"/>
        <v>82257.333333333328</v>
      </c>
      <c r="AC418" s="32">
        <f t="shared" si="265"/>
        <v>82257.333333333328</v>
      </c>
      <c r="AD418" s="32">
        <f t="shared" si="265"/>
        <v>82257.333333333328</v>
      </c>
      <c r="AE418" s="33">
        <f t="shared" si="253"/>
        <v>987088.00000000012</v>
      </c>
      <c r="AF418" s="76"/>
    </row>
    <row r="419" spans="1:32" x14ac:dyDescent="0.25">
      <c r="A419" s="29">
        <f>A418+1</f>
        <v>387</v>
      </c>
      <c r="B419" s="29"/>
      <c r="C419" s="29">
        <f t="shared" si="266"/>
        <v>9</v>
      </c>
      <c r="D419" s="30" t="s">
        <v>445</v>
      </c>
      <c r="E419" s="38">
        <v>67</v>
      </c>
      <c r="F419" s="23" t="str">
        <f t="shared" si="255"/>
        <v>до 100 жителей</v>
      </c>
      <c r="G419" s="39">
        <f t="shared" si="256"/>
        <v>0</v>
      </c>
      <c r="H419" s="72">
        <f t="shared" si="250"/>
        <v>0.9</v>
      </c>
      <c r="I419" s="25" t="str">
        <f t="shared" si="257"/>
        <v>не соответствует</v>
      </c>
      <c r="J419" s="25" t="str">
        <f t="shared" si="252"/>
        <v>0,75</v>
      </c>
      <c r="K419" s="25">
        <v>0</v>
      </c>
      <c r="L419" s="25" t="str">
        <f t="shared" si="258"/>
        <v>укомплектован</v>
      </c>
      <c r="M419" s="25" t="str">
        <f t="shared" si="251"/>
        <v>1</v>
      </c>
      <c r="N419" s="41"/>
      <c r="O419" s="75">
        <f t="shared" si="259"/>
        <v>0.67500000000000004</v>
      </c>
      <c r="P419" s="31">
        <f t="shared" si="260"/>
        <v>1184505.3</v>
      </c>
      <c r="Q419" s="31">
        <f t="shared" si="261"/>
        <v>888378.97500000009</v>
      </c>
      <c r="R419" s="31">
        <f t="shared" si="262"/>
        <v>888379</v>
      </c>
      <c r="S419" s="32">
        <f t="shared" si="264"/>
        <v>74031.583333333328</v>
      </c>
      <c r="T419" s="32">
        <f t="shared" si="265"/>
        <v>74031.583333333328</v>
      </c>
      <c r="U419" s="32">
        <f t="shared" si="265"/>
        <v>74031.583333333328</v>
      </c>
      <c r="V419" s="32">
        <f t="shared" si="265"/>
        <v>74031.583333333328</v>
      </c>
      <c r="W419" s="32">
        <f t="shared" si="265"/>
        <v>74031.583333333328</v>
      </c>
      <c r="X419" s="32">
        <f t="shared" si="265"/>
        <v>74031.583333333328</v>
      </c>
      <c r="Y419" s="32">
        <f t="shared" si="265"/>
        <v>74031.583333333328</v>
      </c>
      <c r="Z419" s="32">
        <f t="shared" si="265"/>
        <v>74031.583333333328</v>
      </c>
      <c r="AA419" s="32">
        <f t="shared" si="265"/>
        <v>74031.583333333328</v>
      </c>
      <c r="AB419" s="32">
        <f t="shared" si="265"/>
        <v>74031.583333333328</v>
      </c>
      <c r="AC419" s="32">
        <f t="shared" si="265"/>
        <v>74031.583333333328</v>
      </c>
      <c r="AD419" s="32">
        <f t="shared" si="265"/>
        <v>74031.583333333328</v>
      </c>
      <c r="AE419" s="33">
        <f t="shared" si="253"/>
        <v>888379.00000000012</v>
      </c>
      <c r="AF419" s="76"/>
    </row>
    <row r="420" spans="1:32" x14ac:dyDescent="0.25">
      <c r="A420" s="29">
        <f t="shared" si="235"/>
        <v>388</v>
      </c>
      <c r="B420" s="29"/>
      <c r="C420" s="29">
        <f t="shared" si="266"/>
        <v>10</v>
      </c>
      <c r="D420" s="30" t="s">
        <v>446</v>
      </c>
      <c r="E420" s="38">
        <v>147</v>
      </c>
      <c r="F420" s="23" t="str">
        <f t="shared" si="255"/>
        <v>от 100 до 900 жителей</v>
      </c>
      <c r="G420" s="39">
        <f t="shared" si="256"/>
        <v>1</v>
      </c>
      <c r="H420" s="72" t="str">
        <f t="shared" si="250"/>
        <v>1</v>
      </c>
      <c r="I420" s="25" t="str">
        <f t="shared" si="257"/>
        <v>не соответствует</v>
      </c>
      <c r="J420" s="25" t="str">
        <f t="shared" si="252"/>
        <v>0,75</v>
      </c>
      <c r="K420" s="25">
        <v>0</v>
      </c>
      <c r="L420" s="25" t="str">
        <f t="shared" si="258"/>
        <v>укомплектован</v>
      </c>
      <c r="M420" s="25" t="str">
        <f t="shared" si="251"/>
        <v>1</v>
      </c>
      <c r="N420" s="41"/>
      <c r="O420" s="75">
        <f t="shared" si="259"/>
        <v>0.75</v>
      </c>
      <c r="P420" s="31">
        <f t="shared" si="260"/>
        <v>1316117</v>
      </c>
      <c r="Q420" s="31">
        <f t="shared" si="261"/>
        <v>987087.75</v>
      </c>
      <c r="R420" s="31">
        <f t="shared" si="262"/>
        <v>987088</v>
      </c>
      <c r="S420" s="32">
        <f t="shared" si="264"/>
        <v>82257.333333333328</v>
      </c>
      <c r="T420" s="32">
        <f t="shared" si="265"/>
        <v>82257.333333333328</v>
      </c>
      <c r="U420" s="32">
        <f t="shared" si="265"/>
        <v>82257.333333333328</v>
      </c>
      <c r="V420" s="32">
        <f t="shared" si="265"/>
        <v>82257.333333333328</v>
      </c>
      <c r="W420" s="32">
        <f t="shared" si="265"/>
        <v>82257.333333333328</v>
      </c>
      <c r="X420" s="32">
        <f t="shared" si="265"/>
        <v>82257.333333333328</v>
      </c>
      <c r="Y420" s="32">
        <f t="shared" si="265"/>
        <v>82257.333333333328</v>
      </c>
      <c r="Z420" s="32">
        <f t="shared" si="265"/>
        <v>82257.333333333328</v>
      </c>
      <c r="AA420" s="32">
        <f t="shared" si="265"/>
        <v>82257.333333333328</v>
      </c>
      <c r="AB420" s="32">
        <f t="shared" si="265"/>
        <v>82257.333333333328</v>
      </c>
      <c r="AC420" s="32">
        <f t="shared" si="265"/>
        <v>82257.333333333328</v>
      </c>
      <c r="AD420" s="32">
        <f t="shared" si="265"/>
        <v>82257.333333333328</v>
      </c>
      <c r="AE420" s="33">
        <f t="shared" si="253"/>
        <v>987088.00000000012</v>
      </c>
      <c r="AF420" s="76"/>
    </row>
    <row r="421" spans="1:32" ht="30" x14ac:dyDescent="0.25">
      <c r="A421" s="29">
        <f t="shared" si="235"/>
        <v>389</v>
      </c>
      <c r="B421" s="29"/>
      <c r="C421" s="29">
        <f t="shared" si="266"/>
        <v>11</v>
      </c>
      <c r="D421" s="30" t="s">
        <v>447</v>
      </c>
      <c r="E421" s="38">
        <v>466</v>
      </c>
      <c r="F421" s="23" t="str">
        <f t="shared" si="255"/>
        <v>от 100 до 900 жителей</v>
      </c>
      <c r="G421" s="39">
        <f t="shared" si="256"/>
        <v>1</v>
      </c>
      <c r="H421" s="72" t="str">
        <f t="shared" si="250"/>
        <v>1</v>
      </c>
      <c r="I421" s="25" t="str">
        <f t="shared" si="257"/>
        <v>не соответствует</v>
      </c>
      <c r="J421" s="25" t="str">
        <f t="shared" si="252"/>
        <v>0,75</v>
      </c>
      <c r="K421" s="25">
        <v>0</v>
      </c>
      <c r="L421" s="25" t="str">
        <f t="shared" si="258"/>
        <v>укомплектован</v>
      </c>
      <c r="M421" s="25" t="str">
        <f t="shared" si="251"/>
        <v>1</v>
      </c>
      <c r="N421" s="41"/>
      <c r="O421" s="75">
        <f t="shared" si="259"/>
        <v>0.75</v>
      </c>
      <c r="P421" s="31">
        <f t="shared" si="260"/>
        <v>1316117</v>
      </c>
      <c r="Q421" s="31">
        <f t="shared" si="261"/>
        <v>987087.75</v>
      </c>
      <c r="R421" s="31">
        <f t="shared" si="262"/>
        <v>987088</v>
      </c>
      <c r="S421" s="32">
        <f t="shared" si="264"/>
        <v>82257.333333333328</v>
      </c>
      <c r="T421" s="32">
        <f t="shared" si="265"/>
        <v>82257.333333333328</v>
      </c>
      <c r="U421" s="32">
        <f t="shared" si="265"/>
        <v>82257.333333333328</v>
      </c>
      <c r="V421" s="32">
        <f t="shared" si="265"/>
        <v>82257.333333333328</v>
      </c>
      <c r="W421" s="32">
        <f t="shared" si="265"/>
        <v>82257.333333333328</v>
      </c>
      <c r="X421" s="32">
        <f t="shared" si="265"/>
        <v>82257.333333333328</v>
      </c>
      <c r="Y421" s="32">
        <f t="shared" si="265"/>
        <v>82257.333333333328</v>
      </c>
      <c r="Z421" s="32">
        <f t="shared" si="265"/>
        <v>82257.333333333328</v>
      </c>
      <c r="AA421" s="32">
        <f t="shared" si="265"/>
        <v>82257.333333333328</v>
      </c>
      <c r="AB421" s="32">
        <f t="shared" si="265"/>
        <v>82257.333333333328</v>
      </c>
      <c r="AC421" s="32">
        <f t="shared" si="265"/>
        <v>82257.333333333328</v>
      </c>
      <c r="AD421" s="32">
        <f t="shared" si="265"/>
        <v>82257.333333333328</v>
      </c>
      <c r="AE421" s="33">
        <f t="shared" si="253"/>
        <v>987088.00000000012</v>
      </c>
      <c r="AF421" s="76"/>
    </row>
    <row r="422" spans="1:32" x14ac:dyDescent="0.25">
      <c r="A422" s="29">
        <f>A421+1</f>
        <v>390</v>
      </c>
      <c r="B422" s="29"/>
      <c r="C422" s="29">
        <f t="shared" si="266"/>
        <v>12</v>
      </c>
      <c r="D422" s="30" t="s">
        <v>448</v>
      </c>
      <c r="E422" s="38">
        <v>296</v>
      </c>
      <c r="F422" s="23" t="str">
        <f t="shared" si="255"/>
        <v>от 100 до 900 жителей</v>
      </c>
      <c r="G422" s="39">
        <f t="shared" si="256"/>
        <v>1</v>
      </c>
      <c r="H422" s="72" t="str">
        <f t="shared" si="250"/>
        <v>1</v>
      </c>
      <c r="I422" s="25" t="str">
        <f t="shared" si="257"/>
        <v>не соответствует</v>
      </c>
      <c r="J422" s="25" t="str">
        <f t="shared" si="252"/>
        <v>0,75</v>
      </c>
      <c r="K422" s="25">
        <v>0</v>
      </c>
      <c r="L422" s="25" t="str">
        <f t="shared" si="258"/>
        <v>укомплектован</v>
      </c>
      <c r="M422" s="25" t="str">
        <f t="shared" si="251"/>
        <v>1</v>
      </c>
      <c r="N422" s="41">
        <v>0</v>
      </c>
      <c r="O422" s="75">
        <f t="shared" si="259"/>
        <v>0.75</v>
      </c>
      <c r="P422" s="31">
        <f t="shared" si="260"/>
        <v>1316117</v>
      </c>
      <c r="Q422" s="31">
        <f t="shared" si="261"/>
        <v>987087.75</v>
      </c>
      <c r="R422" s="31">
        <f t="shared" si="262"/>
        <v>987088</v>
      </c>
      <c r="S422" s="32">
        <f t="shared" si="264"/>
        <v>82257.333333333328</v>
      </c>
      <c r="T422" s="32">
        <f t="shared" si="265"/>
        <v>82257.333333333328</v>
      </c>
      <c r="U422" s="32">
        <f t="shared" si="265"/>
        <v>82257.333333333328</v>
      </c>
      <c r="V422" s="32">
        <f t="shared" si="265"/>
        <v>82257.333333333328</v>
      </c>
      <c r="W422" s="32">
        <f t="shared" si="265"/>
        <v>82257.333333333328</v>
      </c>
      <c r="X422" s="32">
        <f t="shared" si="265"/>
        <v>82257.333333333328</v>
      </c>
      <c r="Y422" s="32">
        <f t="shared" si="265"/>
        <v>82257.333333333328</v>
      </c>
      <c r="Z422" s="32">
        <f t="shared" si="265"/>
        <v>82257.333333333328</v>
      </c>
      <c r="AA422" s="32">
        <f t="shared" si="265"/>
        <v>82257.333333333328</v>
      </c>
      <c r="AB422" s="32">
        <f t="shared" si="265"/>
        <v>82257.333333333328</v>
      </c>
      <c r="AC422" s="32">
        <f t="shared" si="265"/>
        <v>82257.333333333328</v>
      </c>
      <c r="AD422" s="32">
        <f t="shared" si="265"/>
        <v>82257.333333333328</v>
      </c>
      <c r="AE422" s="33">
        <f t="shared" si="253"/>
        <v>987088.00000000012</v>
      </c>
      <c r="AF422" s="76"/>
    </row>
    <row r="423" spans="1:32" x14ac:dyDescent="0.25">
      <c r="A423" s="29">
        <f t="shared" si="235"/>
        <v>391</v>
      </c>
      <c r="B423" s="29"/>
      <c r="C423" s="29">
        <f t="shared" si="266"/>
        <v>13</v>
      </c>
      <c r="D423" s="30" t="s">
        <v>449</v>
      </c>
      <c r="E423" s="38">
        <v>378</v>
      </c>
      <c r="F423" s="23" t="str">
        <f t="shared" si="255"/>
        <v>от 100 до 900 жителей</v>
      </c>
      <c r="G423" s="39">
        <f t="shared" si="256"/>
        <v>1</v>
      </c>
      <c r="H423" s="72" t="str">
        <f t="shared" si="250"/>
        <v>1</v>
      </c>
      <c r="I423" s="25" t="str">
        <f t="shared" si="257"/>
        <v>не соответствует</v>
      </c>
      <c r="J423" s="25" t="str">
        <f t="shared" si="252"/>
        <v>0,75</v>
      </c>
      <c r="K423" s="25">
        <v>0</v>
      </c>
      <c r="L423" s="25" t="str">
        <f t="shared" si="258"/>
        <v>укомплектован</v>
      </c>
      <c r="M423" s="25" t="str">
        <f t="shared" si="251"/>
        <v>1</v>
      </c>
      <c r="N423" s="41"/>
      <c r="O423" s="75">
        <f t="shared" si="259"/>
        <v>0.75</v>
      </c>
      <c r="P423" s="31">
        <f t="shared" si="260"/>
        <v>1316117</v>
      </c>
      <c r="Q423" s="31">
        <f t="shared" si="261"/>
        <v>987087.75</v>
      </c>
      <c r="R423" s="31">
        <f t="shared" si="262"/>
        <v>987088</v>
      </c>
      <c r="S423" s="32">
        <f t="shared" si="264"/>
        <v>82257.333333333328</v>
      </c>
      <c r="T423" s="32">
        <f t="shared" si="265"/>
        <v>82257.333333333328</v>
      </c>
      <c r="U423" s="32">
        <f t="shared" si="265"/>
        <v>82257.333333333328</v>
      </c>
      <c r="V423" s="32">
        <f t="shared" si="265"/>
        <v>82257.333333333328</v>
      </c>
      <c r="W423" s="32">
        <f t="shared" si="265"/>
        <v>82257.333333333328</v>
      </c>
      <c r="X423" s="32">
        <f t="shared" si="265"/>
        <v>82257.333333333328</v>
      </c>
      <c r="Y423" s="32">
        <f t="shared" si="265"/>
        <v>82257.333333333328</v>
      </c>
      <c r="Z423" s="32">
        <f t="shared" si="265"/>
        <v>82257.333333333328</v>
      </c>
      <c r="AA423" s="32">
        <f t="shared" si="265"/>
        <v>82257.333333333328</v>
      </c>
      <c r="AB423" s="32">
        <f t="shared" si="265"/>
        <v>82257.333333333328</v>
      </c>
      <c r="AC423" s="32">
        <f t="shared" si="265"/>
        <v>82257.333333333328</v>
      </c>
      <c r="AD423" s="32">
        <f t="shared" si="265"/>
        <v>82257.333333333328</v>
      </c>
      <c r="AE423" s="33">
        <f t="shared" si="253"/>
        <v>987088.00000000012</v>
      </c>
      <c r="AF423" s="76"/>
    </row>
    <row r="424" spans="1:32" x14ac:dyDescent="0.25">
      <c r="A424" s="29">
        <f>A423+1</f>
        <v>392</v>
      </c>
      <c r="B424" s="29"/>
      <c r="C424" s="29">
        <f>C423+1</f>
        <v>14</v>
      </c>
      <c r="D424" s="30" t="s">
        <v>450</v>
      </c>
      <c r="E424" s="38">
        <v>566</v>
      </c>
      <c r="F424" s="23" t="str">
        <f t="shared" si="255"/>
        <v>от 100 до 900 жителей</v>
      </c>
      <c r="G424" s="39">
        <f t="shared" si="256"/>
        <v>1</v>
      </c>
      <c r="H424" s="72" t="str">
        <f t="shared" si="250"/>
        <v>1</v>
      </c>
      <c r="I424" s="25" t="str">
        <f t="shared" si="257"/>
        <v>не соответствует</v>
      </c>
      <c r="J424" s="25" t="str">
        <f t="shared" si="252"/>
        <v>0,75</v>
      </c>
      <c r="K424" s="25">
        <v>0</v>
      </c>
      <c r="L424" s="25" t="str">
        <f t="shared" si="258"/>
        <v>укомплектован</v>
      </c>
      <c r="M424" s="25" t="str">
        <f t="shared" si="251"/>
        <v>1</v>
      </c>
      <c r="N424" s="41"/>
      <c r="O424" s="75">
        <f t="shared" si="259"/>
        <v>0.75</v>
      </c>
      <c r="P424" s="31">
        <f t="shared" si="260"/>
        <v>1316117</v>
      </c>
      <c r="Q424" s="31">
        <f t="shared" si="261"/>
        <v>987087.75</v>
      </c>
      <c r="R424" s="31">
        <f t="shared" si="262"/>
        <v>987088</v>
      </c>
      <c r="S424" s="32">
        <f t="shared" si="264"/>
        <v>82257.333333333328</v>
      </c>
      <c r="T424" s="32">
        <f t="shared" si="265"/>
        <v>82257.333333333328</v>
      </c>
      <c r="U424" s="32">
        <f t="shared" si="265"/>
        <v>82257.333333333328</v>
      </c>
      <c r="V424" s="32">
        <f t="shared" si="265"/>
        <v>82257.333333333328</v>
      </c>
      <c r="W424" s="32">
        <f t="shared" si="265"/>
        <v>82257.333333333328</v>
      </c>
      <c r="X424" s="32">
        <f t="shared" si="265"/>
        <v>82257.333333333328</v>
      </c>
      <c r="Y424" s="32">
        <f t="shared" si="265"/>
        <v>82257.333333333328</v>
      </c>
      <c r="Z424" s="32">
        <f t="shared" si="265"/>
        <v>82257.333333333328</v>
      </c>
      <c r="AA424" s="32">
        <f t="shared" si="265"/>
        <v>82257.333333333328</v>
      </c>
      <c r="AB424" s="32">
        <f t="shared" si="265"/>
        <v>82257.333333333328</v>
      </c>
      <c r="AC424" s="32">
        <f t="shared" si="265"/>
        <v>82257.333333333328</v>
      </c>
      <c r="AD424" s="32">
        <f t="shared" si="265"/>
        <v>82257.333333333328</v>
      </c>
      <c r="AE424" s="33">
        <f t="shared" si="253"/>
        <v>987088.00000000012</v>
      </c>
      <c r="AF424" s="76"/>
    </row>
    <row r="425" spans="1:32" x14ac:dyDescent="0.25">
      <c r="A425" s="29">
        <f t="shared" si="235"/>
        <v>393</v>
      </c>
      <c r="B425" s="29"/>
      <c r="C425" s="29">
        <f t="shared" si="266"/>
        <v>15</v>
      </c>
      <c r="D425" s="30" t="s">
        <v>451</v>
      </c>
      <c r="E425" s="38">
        <v>466</v>
      </c>
      <c r="F425" s="23" t="str">
        <f t="shared" si="255"/>
        <v>от 100 до 900 жителей</v>
      </c>
      <c r="G425" s="39">
        <f t="shared" si="256"/>
        <v>1</v>
      </c>
      <c r="H425" s="72" t="str">
        <f t="shared" si="250"/>
        <v>1</v>
      </c>
      <c r="I425" s="25" t="str">
        <f t="shared" si="257"/>
        <v>не соответствует</v>
      </c>
      <c r="J425" s="25" t="str">
        <f t="shared" si="252"/>
        <v>0,75</v>
      </c>
      <c r="K425" s="25">
        <v>0</v>
      </c>
      <c r="L425" s="25" t="str">
        <f t="shared" si="258"/>
        <v>укомплектован</v>
      </c>
      <c r="M425" s="25" t="str">
        <f t="shared" si="251"/>
        <v>1</v>
      </c>
      <c r="N425" s="41"/>
      <c r="O425" s="75">
        <f t="shared" si="259"/>
        <v>0.75</v>
      </c>
      <c r="P425" s="31">
        <f t="shared" si="260"/>
        <v>1316117</v>
      </c>
      <c r="Q425" s="31">
        <f t="shared" si="261"/>
        <v>987087.75</v>
      </c>
      <c r="R425" s="31">
        <f t="shared" si="262"/>
        <v>987088</v>
      </c>
      <c r="S425" s="32">
        <f t="shared" si="264"/>
        <v>82257.333333333328</v>
      </c>
      <c r="T425" s="32">
        <f t="shared" si="265"/>
        <v>82257.333333333328</v>
      </c>
      <c r="U425" s="32">
        <f t="shared" si="265"/>
        <v>82257.333333333328</v>
      </c>
      <c r="V425" s="32">
        <f t="shared" si="265"/>
        <v>82257.333333333328</v>
      </c>
      <c r="W425" s="32">
        <f t="shared" si="265"/>
        <v>82257.333333333328</v>
      </c>
      <c r="X425" s="32">
        <f t="shared" si="265"/>
        <v>82257.333333333328</v>
      </c>
      <c r="Y425" s="32">
        <f t="shared" si="265"/>
        <v>82257.333333333328</v>
      </c>
      <c r="Z425" s="32">
        <f t="shared" si="265"/>
        <v>82257.333333333328</v>
      </c>
      <c r="AA425" s="32">
        <f t="shared" si="265"/>
        <v>82257.333333333328</v>
      </c>
      <c r="AB425" s="32">
        <f t="shared" si="265"/>
        <v>82257.333333333328</v>
      </c>
      <c r="AC425" s="32">
        <f t="shared" si="265"/>
        <v>82257.333333333328</v>
      </c>
      <c r="AD425" s="32">
        <f t="shared" si="265"/>
        <v>82257.333333333328</v>
      </c>
      <c r="AE425" s="33">
        <f t="shared" si="253"/>
        <v>987088.00000000012</v>
      </c>
      <c r="AF425" s="76"/>
    </row>
    <row r="426" spans="1:32" x14ac:dyDescent="0.25">
      <c r="A426" s="29">
        <f t="shared" si="235"/>
        <v>394</v>
      </c>
      <c r="B426" s="29"/>
      <c r="C426" s="29">
        <f t="shared" si="266"/>
        <v>16</v>
      </c>
      <c r="D426" s="30" t="s">
        <v>452</v>
      </c>
      <c r="E426" s="38">
        <v>220</v>
      </c>
      <c r="F426" s="23" t="str">
        <f t="shared" si="255"/>
        <v>от 100 до 900 жителей</v>
      </c>
      <c r="G426" s="39">
        <f t="shared" si="256"/>
        <v>1</v>
      </c>
      <c r="H426" s="72" t="str">
        <f t="shared" si="250"/>
        <v>1</v>
      </c>
      <c r="I426" s="25" t="str">
        <f t="shared" si="257"/>
        <v>не соответствует</v>
      </c>
      <c r="J426" s="25" t="str">
        <f t="shared" si="252"/>
        <v>0,75</v>
      </c>
      <c r="K426" s="25">
        <v>0</v>
      </c>
      <c r="L426" s="25" t="str">
        <f t="shared" si="258"/>
        <v>укомплектован</v>
      </c>
      <c r="M426" s="25" t="str">
        <f t="shared" si="251"/>
        <v>1</v>
      </c>
      <c r="N426" s="41"/>
      <c r="O426" s="75">
        <f t="shared" si="259"/>
        <v>0.75</v>
      </c>
      <c r="P426" s="31">
        <f t="shared" si="260"/>
        <v>1316117</v>
      </c>
      <c r="Q426" s="31">
        <f t="shared" si="261"/>
        <v>987087.75</v>
      </c>
      <c r="R426" s="31">
        <f t="shared" si="262"/>
        <v>987088</v>
      </c>
      <c r="S426" s="32">
        <f t="shared" si="264"/>
        <v>82257.333333333328</v>
      </c>
      <c r="T426" s="32">
        <f t="shared" si="265"/>
        <v>82257.333333333328</v>
      </c>
      <c r="U426" s="32">
        <f t="shared" si="265"/>
        <v>82257.333333333328</v>
      </c>
      <c r="V426" s="32">
        <f t="shared" si="265"/>
        <v>82257.333333333328</v>
      </c>
      <c r="W426" s="32">
        <f t="shared" si="265"/>
        <v>82257.333333333328</v>
      </c>
      <c r="X426" s="32">
        <f t="shared" si="265"/>
        <v>82257.333333333328</v>
      </c>
      <c r="Y426" s="32">
        <f t="shared" si="265"/>
        <v>82257.333333333328</v>
      </c>
      <c r="Z426" s="32">
        <f t="shared" si="265"/>
        <v>82257.333333333328</v>
      </c>
      <c r="AA426" s="32">
        <f t="shared" si="265"/>
        <v>82257.333333333328</v>
      </c>
      <c r="AB426" s="32">
        <f t="shared" si="265"/>
        <v>82257.333333333328</v>
      </c>
      <c r="AC426" s="32">
        <f t="shared" si="265"/>
        <v>82257.333333333328</v>
      </c>
      <c r="AD426" s="32">
        <f t="shared" si="265"/>
        <v>82257.333333333328</v>
      </c>
      <c r="AE426" s="33">
        <f t="shared" si="253"/>
        <v>987088.00000000012</v>
      </c>
      <c r="AF426" s="76"/>
    </row>
    <row r="427" spans="1:32" x14ac:dyDescent="0.25">
      <c r="A427" s="29">
        <f t="shared" si="235"/>
        <v>395</v>
      </c>
      <c r="B427" s="29"/>
      <c r="C427" s="29">
        <f t="shared" si="266"/>
        <v>17</v>
      </c>
      <c r="D427" s="30" t="s">
        <v>453</v>
      </c>
      <c r="E427" s="38">
        <v>183</v>
      </c>
      <c r="F427" s="23" t="str">
        <f t="shared" si="255"/>
        <v>от 100 до 900 жителей</v>
      </c>
      <c r="G427" s="39">
        <f t="shared" si="256"/>
        <v>1</v>
      </c>
      <c r="H427" s="72" t="str">
        <f t="shared" si="250"/>
        <v>1</v>
      </c>
      <c r="I427" s="25" t="str">
        <f t="shared" si="257"/>
        <v>не соответствует</v>
      </c>
      <c r="J427" s="25" t="str">
        <f t="shared" si="252"/>
        <v>0,75</v>
      </c>
      <c r="K427" s="25">
        <v>0</v>
      </c>
      <c r="L427" s="25" t="str">
        <f t="shared" si="258"/>
        <v>укомплектован</v>
      </c>
      <c r="M427" s="25" t="str">
        <f t="shared" si="251"/>
        <v>1</v>
      </c>
      <c r="N427" s="41"/>
      <c r="O427" s="75">
        <f t="shared" si="259"/>
        <v>0.75</v>
      </c>
      <c r="P427" s="31">
        <f t="shared" si="260"/>
        <v>1316117</v>
      </c>
      <c r="Q427" s="31">
        <f t="shared" si="261"/>
        <v>987087.75</v>
      </c>
      <c r="R427" s="31">
        <f t="shared" si="262"/>
        <v>987088</v>
      </c>
      <c r="S427" s="32">
        <f t="shared" si="264"/>
        <v>82257.333333333328</v>
      </c>
      <c r="T427" s="32">
        <f t="shared" si="265"/>
        <v>82257.333333333328</v>
      </c>
      <c r="U427" s="32">
        <f t="shared" si="265"/>
        <v>82257.333333333328</v>
      </c>
      <c r="V427" s="32">
        <f t="shared" si="265"/>
        <v>82257.333333333328</v>
      </c>
      <c r="W427" s="32">
        <f t="shared" si="265"/>
        <v>82257.333333333328</v>
      </c>
      <c r="X427" s="32">
        <f t="shared" si="265"/>
        <v>82257.333333333328</v>
      </c>
      <c r="Y427" s="32">
        <f t="shared" si="265"/>
        <v>82257.333333333328</v>
      </c>
      <c r="Z427" s="32">
        <f t="shared" si="265"/>
        <v>82257.333333333328</v>
      </c>
      <c r="AA427" s="32">
        <f t="shared" si="265"/>
        <v>82257.333333333328</v>
      </c>
      <c r="AB427" s="32">
        <f t="shared" si="265"/>
        <v>82257.333333333328</v>
      </c>
      <c r="AC427" s="32">
        <f t="shared" si="265"/>
        <v>82257.333333333328</v>
      </c>
      <c r="AD427" s="32">
        <f t="shared" si="265"/>
        <v>82257.333333333328</v>
      </c>
      <c r="AE427" s="33">
        <f t="shared" si="253"/>
        <v>987088.00000000012</v>
      </c>
      <c r="AF427" s="76"/>
    </row>
    <row r="428" spans="1:32" x14ac:dyDescent="0.25">
      <c r="A428" s="29">
        <f t="shared" si="235"/>
        <v>396</v>
      </c>
      <c r="B428" s="29"/>
      <c r="C428" s="29">
        <f t="shared" si="266"/>
        <v>18</v>
      </c>
      <c r="D428" s="30" t="s">
        <v>454</v>
      </c>
      <c r="E428" s="38">
        <v>233</v>
      </c>
      <c r="F428" s="23" t="str">
        <f t="shared" si="255"/>
        <v>от 100 до 900 жителей</v>
      </c>
      <c r="G428" s="39">
        <f t="shared" si="256"/>
        <v>1</v>
      </c>
      <c r="H428" s="72" t="str">
        <f t="shared" si="250"/>
        <v>1</v>
      </c>
      <c r="I428" s="25" t="str">
        <f t="shared" si="257"/>
        <v>не соответствует</v>
      </c>
      <c r="J428" s="25" t="str">
        <f t="shared" si="252"/>
        <v>0,75</v>
      </c>
      <c r="K428" s="25">
        <v>0</v>
      </c>
      <c r="L428" s="25" t="str">
        <f t="shared" si="258"/>
        <v>укомплектован</v>
      </c>
      <c r="M428" s="25" t="str">
        <f t="shared" si="251"/>
        <v>1</v>
      </c>
      <c r="N428" s="41"/>
      <c r="O428" s="75">
        <f t="shared" si="259"/>
        <v>0.75</v>
      </c>
      <c r="P428" s="31">
        <f t="shared" si="260"/>
        <v>1316117</v>
      </c>
      <c r="Q428" s="31">
        <f t="shared" si="261"/>
        <v>987087.75</v>
      </c>
      <c r="R428" s="31">
        <f t="shared" si="262"/>
        <v>987088</v>
      </c>
      <c r="S428" s="32">
        <f t="shared" si="264"/>
        <v>82257.333333333328</v>
      </c>
      <c r="T428" s="32">
        <f t="shared" ref="T428:AD430" si="267">S428</f>
        <v>82257.333333333328</v>
      </c>
      <c r="U428" s="32">
        <f t="shared" si="267"/>
        <v>82257.333333333328</v>
      </c>
      <c r="V428" s="32">
        <f t="shared" si="267"/>
        <v>82257.333333333328</v>
      </c>
      <c r="W428" s="32">
        <f t="shared" si="267"/>
        <v>82257.333333333328</v>
      </c>
      <c r="X428" s="32">
        <f t="shared" si="267"/>
        <v>82257.333333333328</v>
      </c>
      <c r="Y428" s="32">
        <f t="shared" si="267"/>
        <v>82257.333333333328</v>
      </c>
      <c r="Z428" s="32">
        <f t="shared" si="267"/>
        <v>82257.333333333328</v>
      </c>
      <c r="AA428" s="32">
        <f t="shared" si="267"/>
        <v>82257.333333333328</v>
      </c>
      <c r="AB428" s="32">
        <f t="shared" si="267"/>
        <v>82257.333333333328</v>
      </c>
      <c r="AC428" s="32">
        <f t="shared" si="267"/>
        <v>82257.333333333328</v>
      </c>
      <c r="AD428" s="32">
        <f t="shared" si="267"/>
        <v>82257.333333333328</v>
      </c>
      <c r="AE428" s="33">
        <f t="shared" si="253"/>
        <v>987088.00000000012</v>
      </c>
      <c r="AF428" s="76"/>
    </row>
    <row r="429" spans="1:32" x14ac:dyDescent="0.25">
      <c r="A429" s="29">
        <f>A428+1</f>
        <v>397</v>
      </c>
      <c r="B429" s="29"/>
      <c r="C429" s="29">
        <f>C428+1</f>
        <v>19</v>
      </c>
      <c r="D429" s="30" t="s">
        <v>455</v>
      </c>
      <c r="E429" s="38">
        <v>830</v>
      </c>
      <c r="F429" s="23" t="str">
        <f t="shared" si="255"/>
        <v>от 100 до 900 жителей</v>
      </c>
      <c r="G429" s="39">
        <f t="shared" si="256"/>
        <v>1</v>
      </c>
      <c r="H429" s="72" t="str">
        <f t="shared" si="250"/>
        <v>1</v>
      </c>
      <c r="I429" s="25" t="str">
        <f t="shared" si="257"/>
        <v>не соответствует</v>
      </c>
      <c r="J429" s="25" t="str">
        <f t="shared" si="252"/>
        <v>0,75</v>
      </c>
      <c r="K429" s="25">
        <v>0</v>
      </c>
      <c r="L429" s="25" t="str">
        <f t="shared" si="258"/>
        <v>укомплектован</v>
      </c>
      <c r="M429" s="25" t="str">
        <f t="shared" si="251"/>
        <v>1</v>
      </c>
      <c r="N429" s="41"/>
      <c r="O429" s="75">
        <f t="shared" si="259"/>
        <v>0.75</v>
      </c>
      <c r="P429" s="31">
        <f t="shared" si="260"/>
        <v>1316117</v>
      </c>
      <c r="Q429" s="31">
        <f t="shared" si="261"/>
        <v>987087.75</v>
      </c>
      <c r="R429" s="31">
        <f t="shared" si="262"/>
        <v>987088</v>
      </c>
      <c r="S429" s="32">
        <f t="shared" si="264"/>
        <v>82257.333333333328</v>
      </c>
      <c r="T429" s="32">
        <f t="shared" si="267"/>
        <v>82257.333333333328</v>
      </c>
      <c r="U429" s="32">
        <f t="shared" si="267"/>
        <v>82257.333333333328</v>
      </c>
      <c r="V429" s="32">
        <f t="shared" si="267"/>
        <v>82257.333333333328</v>
      </c>
      <c r="W429" s="32">
        <f t="shared" si="267"/>
        <v>82257.333333333328</v>
      </c>
      <c r="X429" s="32">
        <f t="shared" si="267"/>
        <v>82257.333333333328</v>
      </c>
      <c r="Y429" s="32">
        <f t="shared" si="267"/>
        <v>82257.333333333328</v>
      </c>
      <c r="Z429" s="32">
        <f t="shared" si="267"/>
        <v>82257.333333333328</v>
      </c>
      <c r="AA429" s="32">
        <f t="shared" si="267"/>
        <v>82257.333333333328</v>
      </c>
      <c r="AB429" s="32">
        <f t="shared" si="267"/>
        <v>82257.333333333328</v>
      </c>
      <c r="AC429" s="32">
        <f t="shared" si="267"/>
        <v>82257.333333333328</v>
      </c>
      <c r="AD429" s="32">
        <f t="shared" si="267"/>
        <v>82257.333333333328</v>
      </c>
      <c r="AE429" s="33">
        <f>SUM(S429:AD429)</f>
        <v>987088.00000000012</v>
      </c>
      <c r="AF429" s="76"/>
    </row>
    <row r="430" spans="1:32" x14ac:dyDescent="0.25">
      <c r="A430" s="29">
        <f t="shared" si="235"/>
        <v>398</v>
      </c>
      <c r="B430" s="29"/>
      <c r="C430" s="29">
        <f t="shared" si="266"/>
        <v>20</v>
      </c>
      <c r="D430" s="30" t="s">
        <v>456</v>
      </c>
      <c r="E430" s="38">
        <v>678</v>
      </c>
      <c r="F430" s="23" t="str">
        <f t="shared" si="255"/>
        <v>от 100 до 900 жителей</v>
      </c>
      <c r="G430" s="39">
        <f t="shared" si="256"/>
        <v>1</v>
      </c>
      <c r="H430" s="72" t="str">
        <f t="shared" si="250"/>
        <v>1</v>
      </c>
      <c r="I430" s="25" t="str">
        <f t="shared" si="257"/>
        <v>не соответствует</v>
      </c>
      <c r="J430" s="25" t="str">
        <f t="shared" si="252"/>
        <v>0,75</v>
      </c>
      <c r="K430" s="25">
        <v>0</v>
      </c>
      <c r="L430" s="25" t="str">
        <f t="shared" si="258"/>
        <v>укомплектован</v>
      </c>
      <c r="M430" s="25" t="str">
        <f t="shared" si="251"/>
        <v>1</v>
      </c>
      <c r="N430" s="41"/>
      <c r="O430" s="75">
        <f t="shared" si="259"/>
        <v>0.75</v>
      </c>
      <c r="P430" s="31">
        <f t="shared" si="260"/>
        <v>1316117</v>
      </c>
      <c r="Q430" s="31">
        <f t="shared" si="261"/>
        <v>987087.75</v>
      </c>
      <c r="R430" s="31">
        <f t="shared" si="262"/>
        <v>987088</v>
      </c>
      <c r="S430" s="54">
        <f t="shared" si="264"/>
        <v>82257.333333333328</v>
      </c>
      <c r="T430" s="54">
        <f t="shared" si="267"/>
        <v>82257.333333333328</v>
      </c>
      <c r="U430" s="54">
        <f t="shared" si="267"/>
        <v>82257.333333333328</v>
      </c>
      <c r="V430" s="54">
        <f t="shared" si="267"/>
        <v>82257.333333333328</v>
      </c>
      <c r="W430" s="54">
        <f t="shared" si="267"/>
        <v>82257.333333333328</v>
      </c>
      <c r="X430" s="54">
        <f t="shared" si="267"/>
        <v>82257.333333333328</v>
      </c>
      <c r="Y430" s="54">
        <f t="shared" si="267"/>
        <v>82257.333333333328</v>
      </c>
      <c r="Z430" s="32">
        <f t="shared" si="267"/>
        <v>82257.333333333328</v>
      </c>
      <c r="AA430" s="32">
        <f t="shared" si="267"/>
        <v>82257.333333333328</v>
      </c>
      <c r="AB430" s="32">
        <f t="shared" si="267"/>
        <v>82257.333333333328</v>
      </c>
      <c r="AC430" s="32">
        <f t="shared" si="267"/>
        <v>82257.333333333328</v>
      </c>
      <c r="AD430" s="32">
        <f t="shared" si="267"/>
        <v>82257.333333333328</v>
      </c>
      <c r="AE430" s="33">
        <f>SUM(S430:AD430)</f>
        <v>987088.00000000012</v>
      </c>
      <c r="AF430" s="79"/>
    </row>
    <row r="431" spans="1:32" x14ac:dyDescent="0.25">
      <c r="A431" s="19"/>
      <c r="B431" s="19">
        <v>21</v>
      </c>
      <c r="C431" s="19"/>
      <c r="D431" s="21" t="s">
        <v>457</v>
      </c>
      <c r="E431" s="38"/>
      <c r="F431" s="23"/>
      <c r="G431" s="39"/>
      <c r="H431" s="72"/>
      <c r="I431" s="25"/>
      <c r="J431" s="25"/>
      <c r="K431" s="25"/>
      <c r="L431" s="25"/>
      <c r="M431" s="25"/>
      <c r="N431" s="41"/>
      <c r="O431" s="75"/>
      <c r="P431" s="26">
        <f t="shared" ref="P431:AE431" si="268">SUM(P432:P449)</f>
        <v>23558494.300000001</v>
      </c>
      <c r="Q431" s="26">
        <f t="shared" si="268"/>
        <v>18655958.475000001</v>
      </c>
      <c r="R431" s="26">
        <f t="shared" si="268"/>
        <v>17989678</v>
      </c>
      <c r="S431" s="27">
        <f t="shared" si="268"/>
        <v>1499139.833333333</v>
      </c>
      <c r="T431" s="27">
        <f t="shared" si="268"/>
        <v>1499139.833333333</v>
      </c>
      <c r="U431" s="27">
        <f t="shared" si="268"/>
        <v>1499139.833333333</v>
      </c>
      <c r="V431" s="27">
        <f t="shared" si="268"/>
        <v>1499139.833333333</v>
      </c>
      <c r="W431" s="27">
        <f t="shared" si="268"/>
        <v>1499139.833333333</v>
      </c>
      <c r="X431" s="27">
        <f t="shared" si="268"/>
        <v>1499139.833333333</v>
      </c>
      <c r="Y431" s="27">
        <f t="shared" si="268"/>
        <v>1499139.833333333</v>
      </c>
      <c r="Z431" s="27">
        <f t="shared" si="268"/>
        <v>1499139.833333333</v>
      </c>
      <c r="AA431" s="27">
        <f t="shared" si="268"/>
        <v>1499139.833333333</v>
      </c>
      <c r="AB431" s="27">
        <f t="shared" si="268"/>
        <v>1499139.833333333</v>
      </c>
      <c r="AC431" s="27">
        <f t="shared" si="268"/>
        <v>1499139.833333333</v>
      </c>
      <c r="AD431" s="27">
        <f t="shared" si="268"/>
        <v>1499139.833333333</v>
      </c>
      <c r="AE431" s="28">
        <f t="shared" si="268"/>
        <v>17989678</v>
      </c>
      <c r="AF431" s="77"/>
    </row>
    <row r="432" spans="1:32" x14ac:dyDescent="0.25">
      <c r="A432" s="29">
        <f>A430+1</f>
        <v>399</v>
      </c>
      <c r="B432" s="29"/>
      <c r="C432" s="29">
        <v>1</v>
      </c>
      <c r="D432" s="30" t="s">
        <v>458</v>
      </c>
      <c r="E432" s="38">
        <v>361</v>
      </c>
      <c r="F432" s="23" t="str">
        <f t="shared" ref="F432:F449" si="269">IF(G432=0,"до 100 жителей",IF(G432=1,"от 100 до 900 жителей",IF(G432=2,"от 900 до 1500 жителей",IF(G432=3,"от 1500 до 2000 жителей",IF(G432=4,"более 2000 жителей")))))</f>
        <v>от 100 до 900 жителей</v>
      </c>
      <c r="G432" s="39">
        <f t="shared" ref="G432:G449" si="270">IF(E432&lt;100,0,(IF(E432&lt;900,1,(IF(E432&lt;1500,2,IF(E432&lt;2000,3,4))))))</f>
        <v>1</v>
      </c>
      <c r="H432" s="72" t="str">
        <f t="shared" si="250"/>
        <v>1</v>
      </c>
      <c r="I432" s="25" t="str">
        <f>IF(K432=0,"не соответствует",IF(K432=1,"соответствует",))</f>
        <v>не соответствует</v>
      </c>
      <c r="J432" s="25" t="str">
        <f t="shared" si="252"/>
        <v>0,75</v>
      </c>
      <c r="K432" s="25">
        <v>0</v>
      </c>
      <c r="L432" s="25" t="str">
        <f t="shared" ref="L432:L449" si="271">IF(N432=0,"укомплектован",IF(N432=1,"не укомплектован",))</f>
        <v>укомплектован</v>
      </c>
      <c r="M432" s="25" t="str">
        <f t="shared" si="251"/>
        <v>1</v>
      </c>
      <c r="N432" s="41"/>
      <c r="O432" s="75">
        <f t="shared" ref="O432:O449" si="272">H432*J432*M432</f>
        <v>0.75</v>
      </c>
      <c r="P432" s="31">
        <f t="shared" ref="P432:P449" si="273">IF(G432=0,$E$3*H432,IF(G432=4,$E$5*H432,IF(G432=1,$E$3,IF(G432=2,$E$4,IF(G432=3,$E$5)))))</f>
        <v>1316117</v>
      </c>
      <c r="Q432" s="31">
        <f t="shared" ref="Q432:Q449" si="274">IF(K432=0,P432*$I$7,P432)</f>
        <v>987087.75</v>
      </c>
      <c r="R432" s="31">
        <f t="shared" ref="R432:R449" si="275">ROUND(IF(N432=1,Q432*$R$7,Q432),0)</f>
        <v>987088</v>
      </c>
      <c r="S432" s="32">
        <f>R432/12</f>
        <v>82257.333333333328</v>
      </c>
      <c r="T432" s="32">
        <f>S432</f>
        <v>82257.333333333328</v>
      </c>
      <c r="U432" s="32">
        <f t="shared" ref="U432:AD432" si="276">T432</f>
        <v>82257.333333333328</v>
      </c>
      <c r="V432" s="32">
        <f t="shared" si="276"/>
        <v>82257.333333333328</v>
      </c>
      <c r="W432" s="32">
        <f t="shared" si="276"/>
        <v>82257.333333333328</v>
      </c>
      <c r="X432" s="32">
        <f t="shared" si="276"/>
        <v>82257.333333333328</v>
      </c>
      <c r="Y432" s="32">
        <f t="shared" si="276"/>
        <v>82257.333333333328</v>
      </c>
      <c r="Z432" s="32">
        <f t="shared" si="276"/>
        <v>82257.333333333328</v>
      </c>
      <c r="AA432" s="32">
        <f t="shared" si="276"/>
        <v>82257.333333333328</v>
      </c>
      <c r="AB432" s="32">
        <f t="shared" si="276"/>
        <v>82257.333333333328</v>
      </c>
      <c r="AC432" s="32">
        <f t="shared" si="276"/>
        <v>82257.333333333328</v>
      </c>
      <c r="AD432" s="32">
        <f t="shared" si="276"/>
        <v>82257.333333333328</v>
      </c>
      <c r="AE432" s="33">
        <f t="shared" si="253"/>
        <v>987088.00000000012</v>
      </c>
      <c r="AF432" s="76"/>
    </row>
    <row r="433" spans="1:32" x14ac:dyDescent="0.25">
      <c r="A433" s="29">
        <f>A432+1</f>
        <v>400</v>
      </c>
      <c r="B433" s="29"/>
      <c r="C433" s="29">
        <f>C432+1</f>
        <v>2</v>
      </c>
      <c r="D433" s="30" t="s">
        <v>459</v>
      </c>
      <c r="E433" s="38">
        <v>210</v>
      </c>
      <c r="F433" s="23" t="str">
        <f t="shared" si="269"/>
        <v>от 100 до 900 жителей</v>
      </c>
      <c r="G433" s="39">
        <f t="shared" si="270"/>
        <v>1</v>
      </c>
      <c r="H433" s="72" t="str">
        <f t="shared" si="250"/>
        <v>1</v>
      </c>
      <c r="I433" s="25" t="str">
        <f>IF(K433=0,"не соответствует",IF(K433=1,"соответствует",))</f>
        <v>не соответствует</v>
      </c>
      <c r="J433" s="25" t="str">
        <f t="shared" si="252"/>
        <v>0,75</v>
      </c>
      <c r="K433" s="25">
        <v>0</v>
      </c>
      <c r="L433" s="25" t="str">
        <f t="shared" si="271"/>
        <v>укомплектован</v>
      </c>
      <c r="M433" s="25" t="str">
        <f t="shared" si="251"/>
        <v>1</v>
      </c>
      <c r="N433" s="41"/>
      <c r="O433" s="75">
        <f t="shared" si="272"/>
        <v>0.75</v>
      </c>
      <c r="P433" s="31">
        <f t="shared" si="273"/>
        <v>1316117</v>
      </c>
      <c r="Q433" s="31">
        <f t="shared" si="274"/>
        <v>987087.75</v>
      </c>
      <c r="R433" s="31">
        <f t="shared" si="275"/>
        <v>987088</v>
      </c>
      <c r="S433" s="32">
        <f t="shared" ref="S433:S449" si="277">R433/12</f>
        <v>82257.333333333328</v>
      </c>
      <c r="T433" s="32">
        <f t="shared" ref="T433:AD448" si="278">S433</f>
        <v>82257.333333333328</v>
      </c>
      <c r="U433" s="32">
        <f t="shared" si="278"/>
        <v>82257.333333333328</v>
      </c>
      <c r="V433" s="32">
        <f t="shared" si="278"/>
        <v>82257.333333333328</v>
      </c>
      <c r="W433" s="32">
        <f t="shared" si="278"/>
        <v>82257.333333333328</v>
      </c>
      <c r="X433" s="32">
        <f t="shared" si="278"/>
        <v>82257.333333333328</v>
      </c>
      <c r="Y433" s="32">
        <f t="shared" si="278"/>
        <v>82257.333333333328</v>
      </c>
      <c r="Z433" s="32">
        <f t="shared" si="278"/>
        <v>82257.333333333328</v>
      </c>
      <c r="AA433" s="32">
        <f t="shared" si="278"/>
        <v>82257.333333333328</v>
      </c>
      <c r="AB433" s="32">
        <f t="shared" si="278"/>
        <v>82257.333333333328</v>
      </c>
      <c r="AC433" s="32">
        <f t="shared" si="278"/>
        <v>82257.333333333328</v>
      </c>
      <c r="AD433" s="32">
        <f t="shared" si="278"/>
        <v>82257.333333333328</v>
      </c>
      <c r="AE433" s="33">
        <f t="shared" si="253"/>
        <v>987088.00000000012</v>
      </c>
      <c r="AF433" s="76"/>
    </row>
    <row r="434" spans="1:32" ht="30" x14ac:dyDescent="0.25">
      <c r="A434" s="29">
        <f t="shared" ref="A434:A470" si="279">A433+1</f>
        <v>401</v>
      </c>
      <c r="B434" s="29"/>
      <c r="C434" s="29">
        <f t="shared" ref="C434:C449" si="280">C433+1</f>
        <v>3</v>
      </c>
      <c r="D434" s="30" t="s">
        <v>460</v>
      </c>
      <c r="E434" s="38">
        <v>65</v>
      </c>
      <c r="F434" s="23" t="str">
        <f t="shared" si="269"/>
        <v>до 100 жителей</v>
      </c>
      <c r="G434" s="39">
        <f t="shared" si="270"/>
        <v>0</v>
      </c>
      <c r="H434" s="72">
        <f t="shared" si="250"/>
        <v>0.9</v>
      </c>
      <c r="I434" s="25" t="str">
        <f>IF(K434=0,"не соответствует",IF(K434=1,"соответствует",))</f>
        <v>не соответствует</v>
      </c>
      <c r="J434" s="25" t="str">
        <f t="shared" si="252"/>
        <v>0,75</v>
      </c>
      <c r="K434" s="25">
        <v>0</v>
      </c>
      <c r="L434" s="25" t="str">
        <f t="shared" si="271"/>
        <v>не укомплектован</v>
      </c>
      <c r="M434" s="25" t="str">
        <f t="shared" si="251"/>
        <v>0,25</v>
      </c>
      <c r="N434" s="42">
        <v>1</v>
      </c>
      <c r="O434" s="75">
        <f t="shared" si="272"/>
        <v>0.16875000000000001</v>
      </c>
      <c r="P434" s="31">
        <f t="shared" si="273"/>
        <v>1184505.3</v>
      </c>
      <c r="Q434" s="31">
        <f t="shared" si="274"/>
        <v>888378.97500000009</v>
      </c>
      <c r="R434" s="31">
        <f t="shared" si="275"/>
        <v>222095</v>
      </c>
      <c r="S434" s="32">
        <f t="shared" si="277"/>
        <v>18507.916666666668</v>
      </c>
      <c r="T434" s="32">
        <f t="shared" si="278"/>
        <v>18507.916666666668</v>
      </c>
      <c r="U434" s="32">
        <f t="shared" si="278"/>
        <v>18507.916666666668</v>
      </c>
      <c r="V434" s="32">
        <f t="shared" si="278"/>
        <v>18507.916666666668</v>
      </c>
      <c r="W434" s="32">
        <f t="shared" si="278"/>
        <v>18507.916666666668</v>
      </c>
      <c r="X434" s="32">
        <f t="shared" si="278"/>
        <v>18507.916666666668</v>
      </c>
      <c r="Y434" s="32">
        <f t="shared" si="278"/>
        <v>18507.916666666668</v>
      </c>
      <c r="Z434" s="32">
        <f t="shared" si="278"/>
        <v>18507.916666666668</v>
      </c>
      <c r="AA434" s="32">
        <f t="shared" si="278"/>
        <v>18507.916666666668</v>
      </c>
      <c r="AB434" s="32">
        <f t="shared" si="278"/>
        <v>18507.916666666668</v>
      </c>
      <c r="AC434" s="32">
        <f t="shared" si="278"/>
        <v>18507.916666666668</v>
      </c>
      <c r="AD434" s="32">
        <f t="shared" si="278"/>
        <v>18507.916666666668</v>
      </c>
      <c r="AE434" s="33">
        <f t="shared" si="253"/>
        <v>222094.99999999997</v>
      </c>
      <c r="AF434" s="76"/>
    </row>
    <row r="435" spans="1:32" x14ac:dyDescent="0.25">
      <c r="A435" s="29">
        <f t="shared" si="279"/>
        <v>402</v>
      </c>
      <c r="B435" s="29"/>
      <c r="C435" s="29">
        <f t="shared" si="280"/>
        <v>4</v>
      </c>
      <c r="D435" s="30" t="s">
        <v>461</v>
      </c>
      <c r="E435" s="38">
        <v>307</v>
      </c>
      <c r="F435" s="23" t="str">
        <f t="shared" si="269"/>
        <v>от 100 до 900 жителей</v>
      </c>
      <c r="G435" s="39">
        <f t="shared" si="270"/>
        <v>1</v>
      </c>
      <c r="H435" s="72" t="str">
        <f t="shared" si="250"/>
        <v>1</v>
      </c>
      <c r="I435" s="25" t="str">
        <f>IF(K435=0,"не соответствует",IF(K435=1,"соответствует",))</f>
        <v>не соответствует</v>
      </c>
      <c r="J435" s="25" t="str">
        <f t="shared" si="252"/>
        <v>0,75</v>
      </c>
      <c r="K435" s="25">
        <v>0</v>
      </c>
      <c r="L435" s="25" t="str">
        <f t="shared" si="271"/>
        <v>укомплектован</v>
      </c>
      <c r="M435" s="25" t="str">
        <f t="shared" si="251"/>
        <v>1</v>
      </c>
      <c r="N435" s="41"/>
      <c r="O435" s="75">
        <f t="shared" si="272"/>
        <v>0.75</v>
      </c>
      <c r="P435" s="31">
        <f t="shared" si="273"/>
        <v>1316117</v>
      </c>
      <c r="Q435" s="31">
        <f t="shared" si="274"/>
        <v>987087.75</v>
      </c>
      <c r="R435" s="31">
        <f t="shared" si="275"/>
        <v>987088</v>
      </c>
      <c r="S435" s="32">
        <f t="shared" si="277"/>
        <v>82257.333333333328</v>
      </c>
      <c r="T435" s="32">
        <f t="shared" si="278"/>
        <v>82257.333333333328</v>
      </c>
      <c r="U435" s="32">
        <f t="shared" si="278"/>
        <v>82257.333333333328</v>
      </c>
      <c r="V435" s="32">
        <f t="shared" si="278"/>
        <v>82257.333333333328</v>
      </c>
      <c r="W435" s="32">
        <f t="shared" si="278"/>
        <v>82257.333333333328</v>
      </c>
      <c r="X435" s="32">
        <f t="shared" si="278"/>
        <v>82257.333333333328</v>
      </c>
      <c r="Y435" s="32">
        <f t="shared" si="278"/>
        <v>82257.333333333328</v>
      </c>
      <c r="Z435" s="32">
        <f t="shared" si="278"/>
        <v>82257.333333333328</v>
      </c>
      <c r="AA435" s="32">
        <f t="shared" si="278"/>
        <v>82257.333333333328</v>
      </c>
      <c r="AB435" s="32">
        <f t="shared" si="278"/>
        <v>82257.333333333328</v>
      </c>
      <c r="AC435" s="32">
        <f t="shared" si="278"/>
        <v>82257.333333333328</v>
      </c>
      <c r="AD435" s="32">
        <f t="shared" si="278"/>
        <v>82257.333333333328</v>
      </c>
      <c r="AE435" s="33">
        <f t="shared" si="253"/>
        <v>987088.00000000012</v>
      </c>
      <c r="AF435" s="76"/>
    </row>
    <row r="436" spans="1:32" x14ac:dyDescent="0.25">
      <c r="A436" s="29">
        <f t="shared" si="279"/>
        <v>403</v>
      </c>
      <c r="B436" s="29"/>
      <c r="C436" s="29">
        <f t="shared" si="280"/>
        <v>5</v>
      </c>
      <c r="D436" s="30" t="s">
        <v>462</v>
      </c>
      <c r="E436" s="38">
        <v>223</v>
      </c>
      <c r="F436" s="23" t="str">
        <f t="shared" si="269"/>
        <v>от 100 до 900 жителей</v>
      </c>
      <c r="G436" s="39">
        <f t="shared" si="270"/>
        <v>1</v>
      </c>
      <c r="H436" s="72" t="str">
        <f t="shared" si="250"/>
        <v>1</v>
      </c>
      <c r="I436" s="25" t="str">
        <f>IF(K436=0,"не соответствует",IF(K436=1,"соответствует",))</f>
        <v>не соответствует</v>
      </c>
      <c r="J436" s="25" t="str">
        <f t="shared" si="252"/>
        <v>0,75</v>
      </c>
      <c r="K436" s="25">
        <v>0</v>
      </c>
      <c r="L436" s="25" t="str">
        <f t="shared" si="271"/>
        <v>укомплектован</v>
      </c>
      <c r="M436" s="25" t="str">
        <f t="shared" si="251"/>
        <v>1</v>
      </c>
      <c r="N436" s="41"/>
      <c r="O436" s="75">
        <f t="shared" si="272"/>
        <v>0.75</v>
      </c>
      <c r="P436" s="31">
        <f t="shared" si="273"/>
        <v>1316117</v>
      </c>
      <c r="Q436" s="31">
        <f t="shared" si="274"/>
        <v>987087.75</v>
      </c>
      <c r="R436" s="31">
        <f t="shared" si="275"/>
        <v>987088</v>
      </c>
      <c r="S436" s="32">
        <f t="shared" si="277"/>
        <v>82257.333333333328</v>
      </c>
      <c r="T436" s="32">
        <f t="shared" si="278"/>
        <v>82257.333333333328</v>
      </c>
      <c r="U436" s="32">
        <f t="shared" si="278"/>
        <v>82257.333333333328</v>
      </c>
      <c r="V436" s="32">
        <f t="shared" si="278"/>
        <v>82257.333333333328</v>
      </c>
      <c r="W436" s="32">
        <f t="shared" si="278"/>
        <v>82257.333333333328</v>
      </c>
      <c r="X436" s="32">
        <f t="shared" si="278"/>
        <v>82257.333333333328</v>
      </c>
      <c r="Y436" s="32">
        <f t="shared" si="278"/>
        <v>82257.333333333328</v>
      </c>
      <c r="Z436" s="32">
        <f t="shared" si="278"/>
        <v>82257.333333333328</v>
      </c>
      <c r="AA436" s="32">
        <f t="shared" si="278"/>
        <v>82257.333333333328</v>
      </c>
      <c r="AB436" s="32">
        <f t="shared" si="278"/>
        <v>82257.333333333328</v>
      </c>
      <c r="AC436" s="32">
        <f t="shared" si="278"/>
        <v>82257.333333333328</v>
      </c>
      <c r="AD436" s="32">
        <f t="shared" si="278"/>
        <v>82257.333333333328</v>
      </c>
      <c r="AE436" s="33">
        <f t="shared" si="253"/>
        <v>987088.00000000012</v>
      </c>
      <c r="AF436" s="76"/>
    </row>
    <row r="437" spans="1:32" x14ac:dyDescent="0.25">
      <c r="A437" s="29">
        <f t="shared" si="279"/>
        <v>404</v>
      </c>
      <c r="B437" s="29"/>
      <c r="C437" s="29">
        <f t="shared" si="280"/>
        <v>6</v>
      </c>
      <c r="D437" s="30" t="s">
        <v>463</v>
      </c>
      <c r="E437" s="38">
        <v>192</v>
      </c>
      <c r="F437" s="23" t="str">
        <f t="shared" si="269"/>
        <v>от 100 до 900 жителей</v>
      </c>
      <c r="G437" s="39">
        <f t="shared" si="270"/>
        <v>1</v>
      </c>
      <c r="H437" s="72" t="str">
        <f t="shared" si="250"/>
        <v>1</v>
      </c>
      <c r="I437" s="25" t="str">
        <f t="shared" ref="I437:I446" si="281">IF(K437=0,"не соответствует",IF(K437=1,"соответствует",))</f>
        <v>не соответствует</v>
      </c>
      <c r="J437" s="25" t="str">
        <f t="shared" si="252"/>
        <v>0,75</v>
      </c>
      <c r="K437" s="25">
        <v>0</v>
      </c>
      <c r="L437" s="25" t="str">
        <f t="shared" si="271"/>
        <v>укомплектован</v>
      </c>
      <c r="M437" s="25" t="str">
        <f t="shared" si="251"/>
        <v>1</v>
      </c>
      <c r="N437" s="41"/>
      <c r="O437" s="75">
        <f t="shared" si="272"/>
        <v>0.75</v>
      </c>
      <c r="P437" s="31">
        <f t="shared" si="273"/>
        <v>1316117</v>
      </c>
      <c r="Q437" s="31">
        <f t="shared" si="274"/>
        <v>987087.75</v>
      </c>
      <c r="R437" s="31">
        <f t="shared" si="275"/>
        <v>987088</v>
      </c>
      <c r="S437" s="32">
        <f t="shared" si="277"/>
        <v>82257.333333333328</v>
      </c>
      <c r="T437" s="32">
        <f t="shared" si="278"/>
        <v>82257.333333333328</v>
      </c>
      <c r="U437" s="32">
        <f t="shared" si="278"/>
        <v>82257.333333333328</v>
      </c>
      <c r="V437" s="32">
        <f t="shared" si="278"/>
        <v>82257.333333333328</v>
      </c>
      <c r="W437" s="32">
        <f t="shared" si="278"/>
        <v>82257.333333333328</v>
      </c>
      <c r="X437" s="32">
        <f t="shared" si="278"/>
        <v>82257.333333333328</v>
      </c>
      <c r="Y437" s="32">
        <f t="shared" si="278"/>
        <v>82257.333333333328</v>
      </c>
      <c r="Z437" s="32">
        <f t="shared" si="278"/>
        <v>82257.333333333328</v>
      </c>
      <c r="AA437" s="32">
        <f t="shared" si="278"/>
        <v>82257.333333333328</v>
      </c>
      <c r="AB437" s="32">
        <f t="shared" si="278"/>
        <v>82257.333333333328</v>
      </c>
      <c r="AC437" s="32">
        <f t="shared" si="278"/>
        <v>82257.333333333328</v>
      </c>
      <c r="AD437" s="32">
        <f t="shared" si="278"/>
        <v>82257.333333333328</v>
      </c>
      <c r="AE437" s="33">
        <f t="shared" si="253"/>
        <v>987088.00000000012</v>
      </c>
      <c r="AF437" s="76"/>
    </row>
    <row r="438" spans="1:32" x14ac:dyDescent="0.25">
      <c r="A438" s="29">
        <f t="shared" si="279"/>
        <v>405</v>
      </c>
      <c r="B438" s="29"/>
      <c r="C438" s="29">
        <f t="shared" si="280"/>
        <v>7</v>
      </c>
      <c r="D438" s="30" t="s">
        <v>464</v>
      </c>
      <c r="E438" s="38">
        <v>230</v>
      </c>
      <c r="F438" s="23" t="str">
        <f t="shared" si="269"/>
        <v>от 100 до 900 жителей</v>
      </c>
      <c r="G438" s="39">
        <f t="shared" si="270"/>
        <v>1</v>
      </c>
      <c r="H438" s="72" t="str">
        <f t="shared" si="250"/>
        <v>1</v>
      </c>
      <c r="I438" s="25" t="str">
        <f t="shared" si="281"/>
        <v>соответствует</v>
      </c>
      <c r="J438" s="25" t="str">
        <f t="shared" si="252"/>
        <v>1</v>
      </c>
      <c r="K438" s="25">
        <v>1</v>
      </c>
      <c r="L438" s="25" t="str">
        <f t="shared" si="271"/>
        <v>укомплектован</v>
      </c>
      <c r="M438" s="25" t="str">
        <f t="shared" si="251"/>
        <v>1</v>
      </c>
      <c r="N438" s="41"/>
      <c r="O438" s="75">
        <f t="shared" si="272"/>
        <v>1</v>
      </c>
      <c r="P438" s="31">
        <f t="shared" si="273"/>
        <v>1316117</v>
      </c>
      <c r="Q438" s="31">
        <f t="shared" si="274"/>
        <v>1316117</v>
      </c>
      <c r="R438" s="31">
        <f t="shared" si="275"/>
        <v>1316117</v>
      </c>
      <c r="S438" s="32">
        <f t="shared" si="277"/>
        <v>109676.41666666667</v>
      </c>
      <c r="T438" s="32">
        <f t="shared" si="278"/>
        <v>109676.41666666667</v>
      </c>
      <c r="U438" s="32">
        <f t="shared" si="278"/>
        <v>109676.41666666667</v>
      </c>
      <c r="V438" s="32">
        <f t="shared" si="278"/>
        <v>109676.41666666667</v>
      </c>
      <c r="W438" s="32">
        <f t="shared" si="278"/>
        <v>109676.41666666667</v>
      </c>
      <c r="X438" s="32">
        <f t="shared" si="278"/>
        <v>109676.41666666667</v>
      </c>
      <c r="Y438" s="32">
        <f t="shared" si="278"/>
        <v>109676.41666666667</v>
      </c>
      <c r="Z438" s="32">
        <f t="shared" si="278"/>
        <v>109676.41666666667</v>
      </c>
      <c r="AA438" s="32">
        <f t="shared" si="278"/>
        <v>109676.41666666667</v>
      </c>
      <c r="AB438" s="32">
        <f t="shared" si="278"/>
        <v>109676.41666666667</v>
      </c>
      <c r="AC438" s="32">
        <f t="shared" si="278"/>
        <v>109676.41666666667</v>
      </c>
      <c r="AD438" s="32">
        <f t="shared" si="278"/>
        <v>109676.41666666667</v>
      </c>
      <c r="AE438" s="33">
        <f t="shared" si="253"/>
        <v>1316117</v>
      </c>
      <c r="AF438" s="76"/>
    </row>
    <row r="439" spans="1:32" x14ac:dyDescent="0.25">
      <c r="A439" s="29">
        <f>A438+1</f>
        <v>406</v>
      </c>
      <c r="B439" s="29"/>
      <c r="C439" s="29">
        <f t="shared" si="280"/>
        <v>8</v>
      </c>
      <c r="D439" s="30" t="s">
        <v>465</v>
      </c>
      <c r="E439" s="38">
        <v>510</v>
      </c>
      <c r="F439" s="23" t="str">
        <f t="shared" si="269"/>
        <v>от 100 до 900 жителей</v>
      </c>
      <c r="G439" s="39">
        <f t="shared" si="270"/>
        <v>1</v>
      </c>
      <c r="H439" s="72" t="str">
        <f t="shared" si="250"/>
        <v>1</v>
      </c>
      <c r="I439" s="25" t="str">
        <f t="shared" si="281"/>
        <v>соответствует</v>
      </c>
      <c r="J439" s="25" t="str">
        <f t="shared" si="252"/>
        <v>1</v>
      </c>
      <c r="K439" s="25">
        <v>1</v>
      </c>
      <c r="L439" s="25" t="str">
        <f t="shared" si="271"/>
        <v>укомплектован</v>
      </c>
      <c r="M439" s="25" t="str">
        <f t="shared" si="251"/>
        <v>1</v>
      </c>
      <c r="N439" s="41">
        <v>0</v>
      </c>
      <c r="O439" s="75">
        <f t="shared" si="272"/>
        <v>1</v>
      </c>
      <c r="P439" s="31">
        <f t="shared" si="273"/>
        <v>1316117</v>
      </c>
      <c r="Q439" s="31">
        <f t="shared" si="274"/>
        <v>1316117</v>
      </c>
      <c r="R439" s="31">
        <f t="shared" si="275"/>
        <v>1316117</v>
      </c>
      <c r="S439" s="32">
        <f t="shared" si="277"/>
        <v>109676.41666666667</v>
      </c>
      <c r="T439" s="32">
        <f t="shared" si="278"/>
        <v>109676.41666666667</v>
      </c>
      <c r="U439" s="32">
        <f t="shared" si="278"/>
        <v>109676.41666666667</v>
      </c>
      <c r="V439" s="32">
        <f t="shared" si="278"/>
        <v>109676.41666666667</v>
      </c>
      <c r="W439" s="32">
        <f t="shared" si="278"/>
        <v>109676.41666666667</v>
      </c>
      <c r="X439" s="32">
        <f t="shared" si="278"/>
        <v>109676.41666666667</v>
      </c>
      <c r="Y439" s="32">
        <f t="shared" si="278"/>
        <v>109676.41666666667</v>
      </c>
      <c r="Z439" s="32">
        <f t="shared" si="278"/>
        <v>109676.41666666667</v>
      </c>
      <c r="AA439" s="32">
        <f t="shared" si="278"/>
        <v>109676.41666666667</v>
      </c>
      <c r="AB439" s="32">
        <f t="shared" si="278"/>
        <v>109676.41666666667</v>
      </c>
      <c r="AC439" s="32">
        <f t="shared" si="278"/>
        <v>109676.41666666667</v>
      </c>
      <c r="AD439" s="32">
        <f t="shared" si="278"/>
        <v>109676.41666666667</v>
      </c>
      <c r="AE439" s="33">
        <f t="shared" si="253"/>
        <v>1316117</v>
      </c>
      <c r="AF439" s="76"/>
    </row>
    <row r="440" spans="1:32" x14ac:dyDescent="0.25">
      <c r="A440" s="29">
        <f>A439+1</f>
        <v>407</v>
      </c>
      <c r="B440" s="29"/>
      <c r="C440" s="29">
        <f t="shared" si="280"/>
        <v>9</v>
      </c>
      <c r="D440" s="30" t="s">
        <v>466</v>
      </c>
      <c r="E440" s="38">
        <v>125</v>
      </c>
      <c r="F440" s="23" t="str">
        <f t="shared" si="269"/>
        <v>от 100 до 900 жителей</v>
      </c>
      <c r="G440" s="39">
        <f t="shared" si="270"/>
        <v>1</v>
      </c>
      <c r="H440" s="72" t="str">
        <f t="shared" si="250"/>
        <v>1</v>
      </c>
      <c r="I440" s="25" t="str">
        <f t="shared" si="281"/>
        <v>не соответствует</v>
      </c>
      <c r="J440" s="25" t="str">
        <f t="shared" si="252"/>
        <v>0,75</v>
      </c>
      <c r="K440" s="25">
        <v>0</v>
      </c>
      <c r="L440" s="25" t="str">
        <f t="shared" si="271"/>
        <v>укомплектован</v>
      </c>
      <c r="M440" s="25" t="str">
        <f t="shared" si="251"/>
        <v>1</v>
      </c>
      <c r="N440" s="41"/>
      <c r="O440" s="75">
        <f t="shared" si="272"/>
        <v>0.75</v>
      </c>
      <c r="P440" s="31">
        <f t="shared" si="273"/>
        <v>1316117</v>
      </c>
      <c r="Q440" s="31">
        <f t="shared" si="274"/>
        <v>987087.75</v>
      </c>
      <c r="R440" s="31">
        <f t="shared" si="275"/>
        <v>987088</v>
      </c>
      <c r="S440" s="32">
        <f t="shared" si="277"/>
        <v>82257.333333333328</v>
      </c>
      <c r="T440" s="32">
        <f t="shared" si="278"/>
        <v>82257.333333333328</v>
      </c>
      <c r="U440" s="32">
        <f t="shared" si="278"/>
        <v>82257.333333333328</v>
      </c>
      <c r="V440" s="32">
        <f t="shared" si="278"/>
        <v>82257.333333333328</v>
      </c>
      <c r="W440" s="32">
        <f t="shared" si="278"/>
        <v>82257.333333333328</v>
      </c>
      <c r="X440" s="32">
        <f t="shared" si="278"/>
        <v>82257.333333333328</v>
      </c>
      <c r="Y440" s="32">
        <f t="shared" si="278"/>
        <v>82257.333333333328</v>
      </c>
      <c r="Z440" s="32">
        <f t="shared" si="278"/>
        <v>82257.333333333328</v>
      </c>
      <c r="AA440" s="32">
        <f t="shared" si="278"/>
        <v>82257.333333333328</v>
      </c>
      <c r="AB440" s="32">
        <f t="shared" si="278"/>
        <v>82257.333333333328</v>
      </c>
      <c r="AC440" s="32">
        <f t="shared" si="278"/>
        <v>82257.333333333328</v>
      </c>
      <c r="AD440" s="32">
        <f t="shared" si="278"/>
        <v>82257.333333333328</v>
      </c>
      <c r="AE440" s="33">
        <f t="shared" si="253"/>
        <v>987088.00000000012</v>
      </c>
      <c r="AF440" s="76"/>
    </row>
    <row r="441" spans="1:32" x14ac:dyDescent="0.25">
      <c r="A441" s="29">
        <f t="shared" si="279"/>
        <v>408</v>
      </c>
      <c r="B441" s="29"/>
      <c r="C441" s="29">
        <f t="shared" si="280"/>
        <v>10</v>
      </c>
      <c r="D441" s="30" t="s">
        <v>467</v>
      </c>
      <c r="E441" s="38">
        <v>695</v>
      </c>
      <c r="F441" s="23" t="str">
        <f t="shared" si="269"/>
        <v>от 100 до 900 жителей</v>
      </c>
      <c r="G441" s="39">
        <f t="shared" si="270"/>
        <v>1</v>
      </c>
      <c r="H441" s="72" t="str">
        <f t="shared" si="250"/>
        <v>1</v>
      </c>
      <c r="I441" s="25" t="str">
        <f t="shared" si="281"/>
        <v>не соответствует</v>
      </c>
      <c r="J441" s="25" t="str">
        <f t="shared" si="252"/>
        <v>0,75</v>
      </c>
      <c r="K441" s="25">
        <v>0</v>
      </c>
      <c r="L441" s="25" t="str">
        <f t="shared" si="271"/>
        <v>укомплектован</v>
      </c>
      <c r="M441" s="25" t="str">
        <f t="shared" si="251"/>
        <v>1</v>
      </c>
      <c r="N441" s="41"/>
      <c r="O441" s="75">
        <f t="shared" si="272"/>
        <v>0.75</v>
      </c>
      <c r="P441" s="31">
        <f t="shared" si="273"/>
        <v>1316117</v>
      </c>
      <c r="Q441" s="31">
        <f t="shared" si="274"/>
        <v>987087.75</v>
      </c>
      <c r="R441" s="31">
        <f t="shared" si="275"/>
        <v>987088</v>
      </c>
      <c r="S441" s="32">
        <f t="shared" si="277"/>
        <v>82257.333333333328</v>
      </c>
      <c r="T441" s="32">
        <f t="shared" si="278"/>
        <v>82257.333333333328</v>
      </c>
      <c r="U441" s="32">
        <f t="shared" si="278"/>
        <v>82257.333333333328</v>
      </c>
      <c r="V441" s="32">
        <f t="shared" si="278"/>
        <v>82257.333333333328</v>
      </c>
      <c r="W441" s="32">
        <f t="shared" si="278"/>
        <v>82257.333333333328</v>
      </c>
      <c r="X441" s="32">
        <f t="shared" si="278"/>
        <v>82257.333333333328</v>
      </c>
      <c r="Y441" s="32">
        <f t="shared" si="278"/>
        <v>82257.333333333328</v>
      </c>
      <c r="Z441" s="32">
        <f t="shared" si="278"/>
        <v>82257.333333333328</v>
      </c>
      <c r="AA441" s="32">
        <f t="shared" si="278"/>
        <v>82257.333333333328</v>
      </c>
      <c r="AB441" s="32">
        <f t="shared" si="278"/>
        <v>82257.333333333328</v>
      </c>
      <c r="AC441" s="32">
        <f t="shared" si="278"/>
        <v>82257.333333333328</v>
      </c>
      <c r="AD441" s="32">
        <f t="shared" si="278"/>
        <v>82257.333333333328</v>
      </c>
      <c r="AE441" s="33">
        <f t="shared" si="253"/>
        <v>987088.00000000012</v>
      </c>
      <c r="AF441" s="76"/>
    </row>
    <row r="442" spans="1:32" x14ac:dyDescent="0.25">
      <c r="A442" s="29">
        <f t="shared" si="279"/>
        <v>409</v>
      </c>
      <c r="B442" s="29"/>
      <c r="C442" s="29">
        <f t="shared" si="280"/>
        <v>11</v>
      </c>
      <c r="D442" s="30" t="s">
        <v>468</v>
      </c>
      <c r="E442" s="38">
        <v>523</v>
      </c>
      <c r="F442" s="23" t="str">
        <f t="shared" si="269"/>
        <v>от 100 до 900 жителей</v>
      </c>
      <c r="G442" s="39">
        <f t="shared" si="270"/>
        <v>1</v>
      </c>
      <c r="H442" s="72" t="str">
        <f t="shared" si="250"/>
        <v>1</v>
      </c>
      <c r="I442" s="25" t="str">
        <f t="shared" si="281"/>
        <v>не соответствует</v>
      </c>
      <c r="J442" s="25" t="str">
        <f t="shared" si="252"/>
        <v>0,75</v>
      </c>
      <c r="K442" s="25">
        <v>0</v>
      </c>
      <c r="L442" s="25" t="str">
        <f t="shared" si="271"/>
        <v>укомплектован</v>
      </c>
      <c r="M442" s="25" t="str">
        <f t="shared" si="251"/>
        <v>1</v>
      </c>
      <c r="N442" s="41"/>
      <c r="O442" s="75">
        <f t="shared" si="272"/>
        <v>0.75</v>
      </c>
      <c r="P442" s="31">
        <f t="shared" si="273"/>
        <v>1316117</v>
      </c>
      <c r="Q442" s="31">
        <f t="shared" si="274"/>
        <v>987087.75</v>
      </c>
      <c r="R442" s="31">
        <f t="shared" si="275"/>
        <v>987088</v>
      </c>
      <c r="S442" s="32">
        <f t="shared" si="277"/>
        <v>82257.333333333328</v>
      </c>
      <c r="T442" s="32">
        <f t="shared" si="278"/>
        <v>82257.333333333328</v>
      </c>
      <c r="U442" s="32">
        <f t="shared" si="278"/>
        <v>82257.333333333328</v>
      </c>
      <c r="V442" s="32">
        <f t="shared" si="278"/>
        <v>82257.333333333328</v>
      </c>
      <c r="W442" s="32">
        <f t="shared" si="278"/>
        <v>82257.333333333328</v>
      </c>
      <c r="X442" s="32">
        <f t="shared" si="278"/>
        <v>82257.333333333328</v>
      </c>
      <c r="Y442" s="32">
        <f t="shared" si="278"/>
        <v>82257.333333333328</v>
      </c>
      <c r="Z442" s="32">
        <f t="shared" si="278"/>
        <v>82257.333333333328</v>
      </c>
      <c r="AA442" s="32">
        <f t="shared" si="278"/>
        <v>82257.333333333328</v>
      </c>
      <c r="AB442" s="32">
        <f t="shared" si="278"/>
        <v>82257.333333333328</v>
      </c>
      <c r="AC442" s="32">
        <f t="shared" si="278"/>
        <v>82257.333333333328</v>
      </c>
      <c r="AD442" s="32">
        <f t="shared" si="278"/>
        <v>82257.333333333328</v>
      </c>
      <c r="AE442" s="33">
        <f t="shared" si="253"/>
        <v>987088.00000000012</v>
      </c>
      <c r="AF442" s="76"/>
    </row>
    <row r="443" spans="1:32" x14ac:dyDescent="0.25">
      <c r="A443" s="29">
        <f t="shared" si="279"/>
        <v>410</v>
      </c>
      <c r="B443" s="29"/>
      <c r="C443" s="29">
        <f t="shared" si="280"/>
        <v>12</v>
      </c>
      <c r="D443" s="30" t="s">
        <v>469</v>
      </c>
      <c r="E443" s="38">
        <v>130</v>
      </c>
      <c r="F443" s="23" t="str">
        <f t="shared" si="269"/>
        <v>от 100 до 900 жителей</v>
      </c>
      <c r="G443" s="39">
        <f t="shared" si="270"/>
        <v>1</v>
      </c>
      <c r="H443" s="72" t="str">
        <f t="shared" si="250"/>
        <v>1</v>
      </c>
      <c r="I443" s="25" t="str">
        <f t="shared" si="281"/>
        <v>не соответствует</v>
      </c>
      <c r="J443" s="25" t="str">
        <f t="shared" si="252"/>
        <v>0,75</v>
      </c>
      <c r="K443" s="25">
        <v>0</v>
      </c>
      <c r="L443" s="25" t="str">
        <f t="shared" si="271"/>
        <v>укомплектован</v>
      </c>
      <c r="M443" s="25" t="str">
        <f t="shared" si="251"/>
        <v>1</v>
      </c>
      <c r="N443" s="41"/>
      <c r="O443" s="75">
        <f t="shared" si="272"/>
        <v>0.75</v>
      </c>
      <c r="P443" s="31">
        <f t="shared" si="273"/>
        <v>1316117</v>
      </c>
      <c r="Q443" s="31">
        <f t="shared" si="274"/>
        <v>987087.75</v>
      </c>
      <c r="R443" s="31">
        <f t="shared" si="275"/>
        <v>987088</v>
      </c>
      <c r="S443" s="32">
        <f t="shared" si="277"/>
        <v>82257.333333333328</v>
      </c>
      <c r="T443" s="32">
        <f t="shared" si="278"/>
        <v>82257.333333333328</v>
      </c>
      <c r="U443" s="32">
        <f t="shared" si="278"/>
        <v>82257.333333333328</v>
      </c>
      <c r="V443" s="32">
        <f t="shared" si="278"/>
        <v>82257.333333333328</v>
      </c>
      <c r="W443" s="32">
        <f t="shared" si="278"/>
        <v>82257.333333333328</v>
      </c>
      <c r="X443" s="32">
        <f t="shared" si="278"/>
        <v>82257.333333333328</v>
      </c>
      <c r="Y443" s="32">
        <f t="shared" si="278"/>
        <v>82257.333333333328</v>
      </c>
      <c r="Z443" s="32">
        <f t="shared" si="278"/>
        <v>82257.333333333328</v>
      </c>
      <c r="AA443" s="32">
        <f t="shared" si="278"/>
        <v>82257.333333333328</v>
      </c>
      <c r="AB443" s="32">
        <f t="shared" si="278"/>
        <v>82257.333333333328</v>
      </c>
      <c r="AC443" s="32">
        <f t="shared" si="278"/>
        <v>82257.333333333328</v>
      </c>
      <c r="AD443" s="32">
        <f t="shared" si="278"/>
        <v>82257.333333333328</v>
      </c>
      <c r="AE443" s="33">
        <f t="shared" si="253"/>
        <v>987088.00000000012</v>
      </c>
      <c r="AF443" s="76"/>
    </row>
    <row r="444" spans="1:32" x14ac:dyDescent="0.25">
      <c r="A444" s="29">
        <f t="shared" si="279"/>
        <v>411</v>
      </c>
      <c r="B444" s="29"/>
      <c r="C444" s="29">
        <f t="shared" si="280"/>
        <v>13</v>
      </c>
      <c r="D444" s="30" t="s">
        <v>470</v>
      </c>
      <c r="E444" s="38">
        <v>161</v>
      </c>
      <c r="F444" s="23" t="str">
        <f t="shared" si="269"/>
        <v>от 100 до 900 жителей</v>
      </c>
      <c r="G444" s="39">
        <f t="shared" si="270"/>
        <v>1</v>
      </c>
      <c r="H444" s="72" t="str">
        <f t="shared" si="250"/>
        <v>1</v>
      </c>
      <c r="I444" s="25" t="str">
        <f t="shared" si="281"/>
        <v>соответствует</v>
      </c>
      <c r="J444" s="25" t="str">
        <f t="shared" si="252"/>
        <v>1</v>
      </c>
      <c r="K444" s="25">
        <v>1</v>
      </c>
      <c r="L444" s="25" t="str">
        <f t="shared" si="271"/>
        <v>укомплектован</v>
      </c>
      <c r="M444" s="25" t="str">
        <f t="shared" si="251"/>
        <v>1</v>
      </c>
      <c r="N444" s="41"/>
      <c r="O444" s="75">
        <f t="shared" si="272"/>
        <v>1</v>
      </c>
      <c r="P444" s="31">
        <f t="shared" si="273"/>
        <v>1316117</v>
      </c>
      <c r="Q444" s="31">
        <f t="shared" si="274"/>
        <v>1316117</v>
      </c>
      <c r="R444" s="31">
        <f t="shared" si="275"/>
        <v>1316117</v>
      </c>
      <c r="S444" s="32">
        <f t="shared" si="277"/>
        <v>109676.41666666667</v>
      </c>
      <c r="T444" s="32">
        <f t="shared" si="278"/>
        <v>109676.41666666667</v>
      </c>
      <c r="U444" s="32">
        <f t="shared" si="278"/>
        <v>109676.41666666667</v>
      </c>
      <c r="V444" s="32">
        <f t="shared" si="278"/>
        <v>109676.41666666667</v>
      </c>
      <c r="W444" s="32">
        <f t="shared" si="278"/>
        <v>109676.41666666667</v>
      </c>
      <c r="X444" s="32">
        <f t="shared" si="278"/>
        <v>109676.41666666667</v>
      </c>
      <c r="Y444" s="32">
        <f t="shared" si="278"/>
        <v>109676.41666666667</v>
      </c>
      <c r="Z444" s="32">
        <f t="shared" si="278"/>
        <v>109676.41666666667</v>
      </c>
      <c r="AA444" s="32">
        <f t="shared" si="278"/>
        <v>109676.41666666667</v>
      </c>
      <c r="AB444" s="32">
        <f t="shared" si="278"/>
        <v>109676.41666666667</v>
      </c>
      <c r="AC444" s="32">
        <f t="shared" si="278"/>
        <v>109676.41666666667</v>
      </c>
      <c r="AD444" s="32">
        <f t="shared" si="278"/>
        <v>109676.41666666667</v>
      </c>
      <c r="AE444" s="33">
        <f t="shared" si="253"/>
        <v>1316117</v>
      </c>
      <c r="AF444" s="76"/>
    </row>
    <row r="445" spans="1:32" x14ac:dyDescent="0.25">
      <c r="A445" s="29">
        <f t="shared" si="279"/>
        <v>412</v>
      </c>
      <c r="B445" s="29"/>
      <c r="C445" s="29">
        <f t="shared" si="280"/>
        <v>14</v>
      </c>
      <c r="D445" s="30" t="s">
        <v>471</v>
      </c>
      <c r="E445" s="38">
        <v>204</v>
      </c>
      <c r="F445" s="23" t="str">
        <f t="shared" si="269"/>
        <v>от 100 до 900 жителей</v>
      </c>
      <c r="G445" s="39">
        <f t="shared" si="270"/>
        <v>1</v>
      </c>
      <c r="H445" s="72" t="str">
        <f t="shared" si="250"/>
        <v>1</v>
      </c>
      <c r="I445" s="25" t="str">
        <f t="shared" si="281"/>
        <v>не соответствует</v>
      </c>
      <c r="J445" s="25" t="str">
        <f t="shared" si="252"/>
        <v>0,75</v>
      </c>
      <c r="K445" s="25">
        <v>0</v>
      </c>
      <c r="L445" s="25" t="str">
        <f t="shared" si="271"/>
        <v>укомплектован</v>
      </c>
      <c r="M445" s="25" t="str">
        <f t="shared" si="251"/>
        <v>1</v>
      </c>
      <c r="N445" s="41"/>
      <c r="O445" s="75">
        <f t="shared" si="272"/>
        <v>0.75</v>
      </c>
      <c r="P445" s="31">
        <f t="shared" si="273"/>
        <v>1316117</v>
      </c>
      <c r="Q445" s="31">
        <f t="shared" si="274"/>
        <v>987087.75</v>
      </c>
      <c r="R445" s="31">
        <f t="shared" si="275"/>
        <v>987088</v>
      </c>
      <c r="S445" s="32">
        <f t="shared" si="277"/>
        <v>82257.333333333328</v>
      </c>
      <c r="T445" s="32">
        <f t="shared" si="278"/>
        <v>82257.333333333328</v>
      </c>
      <c r="U445" s="32">
        <f t="shared" si="278"/>
        <v>82257.333333333328</v>
      </c>
      <c r="V445" s="32">
        <f t="shared" si="278"/>
        <v>82257.333333333328</v>
      </c>
      <c r="W445" s="32">
        <f t="shared" si="278"/>
        <v>82257.333333333328</v>
      </c>
      <c r="X445" s="32">
        <f t="shared" si="278"/>
        <v>82257.333333333328</v>
      </c>
      <c r="Y445" s="32">
        <f t="shared" si="278"/>
        <v>82257.333333333328</v>
      </c>
      <c r="Z445" s="32">
        <f t="shared" si="278"/>
        <v>82257.333333333328</v>
      </c>
      <c r="AA445" s="32">
        <f t="shared" si="278"/>
        <v>82257.333333333328</v>
      </c>
      <c r="AB445" s="32">
        <f t="shared" si="278"/>
        <v>82257.333333333328</v>
      </c>
      <c r="AC445" s="32">
        <f t="shared" si="278"/>
        <v>82257.333333333328</v>
      </c>
      <c r="AD445" s="32">
        <f t="shared" si="278"/>
        <v>82257.333333333328</v>
      </c>
      <c r="AE445" s="33">
        <f t="shared" si="253"/>
        <v>987088.00000000012</v>
      </c>
      <c r="AF445" s="76"/>
    </row>
    <row r="446" spans="1:32" x14ac:dyDescent="0.25">
      <c r="A446" s="29">
        <f t="shared" si="279"/>
        <v>413</v>
      </c>
      <c r="B446" s="29"/>
      <c r="C446" s="29">
        <f t="shared" si="280"/>
        <v>15</v>
      </c>
      <c r="D446" s="30" t="s">
        <v>472</v>
      </c>
      <c r="E446" s="38">
        <v>657</v>
      </c>
      <c r="F446" s="23" t="str">
        <f t="shared" si="269"/>
        <v>от 100 до 900 жителей</v>
      </c>
      <c r="G446" s="39">
        <f t="shared" si="270"/>
        <v>1</v>
      </c>
      <c r="H446" s="72" t="str">
        <f t="shared" si="250"/>
        <v>1</v>
      </c>
      <c r="I446" s="25" t="str">
        <f t="shared" si="281"/>
        <v>не соответствует</v>
      </c>
      <c r="J446" s="25" t="str">
        <f t="shared" si="252"/>
        <v>0,75</v>
      </c>
      <c r="K446" s="25">
        <v>0</v>
      </c>
      <c r="L446" s="25" t="str">
        <f t="shared" si="271"/>
        <v>укомплектован</v>
      </c>
      <c r="M446" s="25" t="str">
        <f t="shared" si="251"/>
        <v>1</v>
      </c>
      <c r="N446" s="41"/>
      <c r="O446" s="75">
        <f t="shared" si="272"/>
        <v>0.75</v>
      </c>
      <c r="P446" s="31">
        <f t="shared" si="273"/>
        <v>1316117</v>
      </c>
      <c r="Q446" s="31">
        <f t="shared" si="274"/>
        <v>987087.75</v>
      </c>
      <c r="R446" s="31">
        <f t="shared" si="275"/>
        <v>987088</v>
      </c>
      <c r="S446" s="32">
        <f t="shared" si="277"/>
        <v>82257.333333333328</v>
      </c>
      <c r="T446" s="32">
        <f t="shared" si="278"/>
        <v>82257.333333333328</v>
      </c>
      <c r="U446" s="32">
        <f t="shared" si="278"/>
        <v>82257.333333333328</v>
      </c>
      <c r="V446" s="32">
        <f t="shared" si="278"/>
        <v>82257.333333333328</v>
      </c>
      <c r="W446" s="32">
        <f t="shared" si="278"/>
        <v>82257.333333333328</v>
      </c>
      <c r="X446" s="32">
        <f t="shared" si="278"/>
        <v>82257.333333333328</v>
      </c>
      <c r="Y446" s="32">
        <f t="shared" si="278"/>
        <v>82257.333333333328</v>
      </c>
      <c r="Z446" s="32">
        <f t="shared" si="278"/>
        <v>82257.333333333328</v>
      </c>
      <c r="AA446" s="32">
        <f t="shared" si="278"/>
        <v>82257.333333333328</v>
      </c>
      <c r="AB446" s="32">
        <f t="shared" si="278"/>
        <v>82257.333333333328</v>
      </c>
      <c r="AC446" s="32">
        <f t="shared" si="278"/>
        <v>82257.333333333328</v>
      </c>
      <c r="AD446" s="32">
        <f t="shared" si="278"/>
        <v>82257.333333333328</v>
      </c>
      <c r="AE446" s="33">
        <f t="shared" si="253"/>
        <v>987088.00000000012</v>
      </c>
      <c r="AF446" s="76"/>
    </row>
    <row r="447" spans="1:32" x14ac:dyDescent="0.25">
      <c r="A447" s="29">
        <f t="shared" si="279"/>
        <v>414</v>
      </c>
      <c r="B447" s="29"/>
      <c r="C447" s="29">
        <f t="shared" si="280"/>
        <v>16</v>
      </c>
      <c r="D447" s="30" t="s">
        <v>473</v>
      </c>
      <c r="E447" s="38">
        <v>410</v>
      </c>
      <c r="F447" s="23" t="str">
        <f t="shared" si="269"/>
        <v>от 100 до 900 жителей</v>
      </c>
      <c r="G447" s="39">
        <f t="shared" si="270"/>
        <v>1</v>
      </c>
      <c r="H447" s="72" t="str">
        <f t="shared" si="250"/>
        <v>1</v>
      </c>
      <c r="I447" s="25" t="str">
        <f>IF(K447=0,"не соответствует",IF(K447=1,"соответствует",))</f>
        <v>не соответствует</v>
      </c>
      <c r="J447" s="25" t="str">
        <f t="shared" si="252"/>
        <v>0,75</v>
      </c>
      <c r="K447" s="25">
        <v>0</v>
      </c>
      <c r="L447" s="25" t="str">
        <f t="shared" si="271"/>
        <v>укомплектован</v>
      </c>
      <c r="M447" s="25" t="str">
        <f t="shared" si="251"/>
        <v>1</v>
      </c>
      <c r="N447" s="41"/>
      <c r="O447" s="75">
        <f t="shared" si="272"/>
        <v>0.75</v>
      </c>
      <c r="P447" s="31">
        <f t="shared" si="273"/>
        <v>1316117</v>
      </c>
      <c r="Q447" s="31">
        <f t="shared" si="274"/>
        <v>987087.75</v>
      </c>
      <c r="R447" s="31">
        <f t="shared" si="275"/>
        <v>987088</v>
      </c>
      <c r="S447" s="32">
        <f t="shared" si="277"/>
        <v>82257.333333333328</v>
      </c>
      <c r="T447" s="32">
        <f t="shared" si="278"/>
        <v>82257.333333333328</v>
      </c>
      <c r="U447" s="32">
        <f t="shared" si="278"/>
        <v>82257.333333333328</v>
      </c>
      <c r="V447" s="32">
        <f t="shared" si="278"/>
        <v>82257.333333333328</v>
      </c>
      <c r="W447" s="32">
        <f t="shared" si="278"/>
        <v>82257.333333333328</v>
      </c>
      <c r="X447" s="32">
        <f t="shared" si="278"/>
        <v>82257.333333333328</v>
      </c>
      <c r="Y447" s="32">
        <f t="shared" si="278"/>
        <v>82257.333333333328</v>
      </c>
      <c r="Z447" s="32">
        <f t="shared" si="278"/>
        <v>82257.333333333328</v>
      </c>
      <c r="AA447" s="32">
        <f t="shared" si="278"/>
        <v>82257.333333333328</v>
      </c>
      <c r="AB447" s="32">
        <f t="shared" si="278"/>
        <v>82257.333333333328</v>
      </c>
      <c r="AC447" s="32">
        <f t="shared" si="278"/>
        <v>82257.333333333328</v>
      </c>
      <c r="AD447" s="32">
        <f t="shared" si="278"/>
        <v>82257.333333333328</v>
      </c>
      <c r="AE447" s="33">
        <f t="shared" si="253"/>
        <v>987088.00000000012</v>
      </c>
      <c r="AF447" s="76"/>
    </row>
    <row r="448" spans="1:32" x14ac:dyDescent="0.25">
      <c r="A448" s="29">
        <f t="shared" si="279"/>
        <v>415</v>
      </c>
      <c r="B448" s="29"/>
      <c r="C448" s="29">
        <f t="shared" si="280"/>
        <v>17</v>
      </c>
      <c r="D448" s="30" t="s">
        <v>474</v>
      </c>
      <c r="E448" s="38">
        <v>354</v>
      </c>
      <c r="F448" s="23" t="str">
        <f t="shared" si="269"/>
        <v>от 100 до 900 жителей</v>
      </c>
      <c r="G448" s="39">
        <f t="shared" si="270"/>
        <v>1</v>
      </c>
      <c r="H448" s="72" t="str">
        <f t="shared" si="250"/>
        <v>1</v>
      </c>
      <c r="I448" s="25" t="str">
        <f>IF(K448=0,"не соответствует",IF(K448=1,"соответствует",))</f>
        <v>не соответствует</v>
      </c>
      <c r="J448" s="25" t="str">
        <f t="shared" si="252"/>
        <v>0,75</v>
      </c>
      <c r="K448" s="25">
        <v>0</v>
      </c>
      <c r="L448" s="25" t="str">
        <f t="shared" si="271"/>
        <v>укомплектован</v>
      </c>
      <c r="M448" s="25" t="str">
        <f t="shared" si="251"/>
        <v>1</v>
      </c>
      <c r="N448" s="41"/>
      <c r="O448" s="75">
        <f t="shared" si="272"/>
        <v>0.75</v>
      </c>
      <c r="P448" s="31">
        <f t="shared" si="273"/>
        <v>1316117</v>
      </c>
      <c r="Q448" s="31">
        <f t="shared" si="274"/>
        <v>987087.75</v>
      </c>
      <c r="R448" s="31">
        <f t="shared" si="275"/>
        <v>987088</v>
      </c>
      <c r="S448" s="32">
        <f t="shared" si="277"/>
        <v>82257.333333333328</v>
      </c>
      <c r="T448" s="32">
        <f t="shared" si="278"/>
        <v>82257.333333333328</v>
      </c>
      <c r="U448" s="32">
        <f t="shared" si="278"/>
        <v>82257.333333333328</v>
      </c>
      <c r="V448" s="32">
        <f t="shared" si="278"/>
        <v>82257.333333333328</v>
      </c>
      <c r="W448" s="32">
        <f t="shared" si="278"/>
        <v>82257.333333333328</v>
      </c>
      <c r="X448" s="32">
        <f t="shared" si="278"/>
        <v>82257.333333333328</v>
      </c>
      <c r="Y448" s="32">
        <f t="shared" si="278"/>
        <v>82257.333333333328</v>
      </c>
      <c r="Z448" s="32">
        <f t="shared" si="278"/>
        <v>82257.333333333328</v>
      </c>
      <c r="AA448" s="32">
        <f t="shared" si="278"/>
        <v>82257.333333333328</v>
      </c>
      <c r="AB448" s="32">
        <f t="shared" si="278"/>
        <v>82257.333333333328</v>
      </c>
      <c r="AC448" s="32">
        <f t="shared" si="278"/>
        <v>82257.333333333328</v>
      </c>
      <c r="AD448" s="32">
        <f t="shared" si="278"/>
        <v>82257.333333333328</v>
      </c>
      <c r="AE448" s="33">
        <f t="shared" si="253"/>
        <v>987088.00000000012</v>
      </c>
      <c r="AF448" s="76"/>
    </row>
    <row r="449" spans="1:32" x14ac:dyDescent="0.25">
      <c r="A449" s="29">
        <f t="shared" si="279"/>
        <v>416</v>
      </c>
      <c r="B449" s="29"/>
      <c r="C449" s="29">
        <f t="shared" si="280"/>
        <v>18</v>
      </c>
      <c r="D449" s="30" t="s">
        <v>475</v>
      </c>
      <c r="E449" s="38">
        <v>340</v>
      </c>
      <c r="F449" s="23" t="str">
        <f t="shared" si="269"/>
        <v>от 100 до 900 жителей</v>
      </c>
      <c r="G449" s="39">
        <f t="shared" si="270"/>
        <v>1</v>
      </c>
      <c r="H449" s="72" t="str">
        <f t="shared" si="250"/>
        <v>1</v>
      </c>
      <c r="I449" s="25" t="str">
        <f>IF(K449=0,"не соответствует",IF(K449=1,"соответствует",))</f>
        <v>не соответствует</v>
      </c>
      <c r="J449" s="25" t="str">
        <f t="shared" si="252"/>
        <v>0,75</v>
      </c>
      <c r="K449" s="25">
        <v>0</v>
      </c>
      <c r="L449" s="25" t="str">
        <f t="shared" si="271"/>
        <v>укомплектован</v>
      </c>
      <c r="M449" s="25" t="str">
        <f t="shared" si="251"/>
        <v>1</v>
      </c>
      <c r="N449" s="41"/>
      <c r="O449" s="75">
        <f t="shared" si="272"/>
        <v>0.75</v>
      </c>
      <c r="P449" s="31">
        <f t="shared" si="273"/>
        <v>1316117</v>
      </c>
      <c r="Q449" s="31">
        <f t="shared" si="274"/>
        <v>987087.75</v>
      </c>
      <c r="R449" s="31">
        <f t="shared" si="275"/>
        <v>987088</v>
      </c>
      <c r="S449" s="32">
        <f t="shared" si="277"/>
        <v>82257.333333333328</v>
      </c>
      <c r="T449" s="32">
        <f t="shared" ref="T449:AD449" si="282">S449</f>
        <v>82257.333333333328</v>
      </c>
      <c r="U449" s="32">
        <f t="shared" si="282"/>
        <v>82257.333333333328</v>
      </c>
      <c r="V449" s="32">
        <f t="shared" si="282"/>
        <v>82257.333333333328</v>
      </c>
      <c r="W449" s="32">
        <f t="shared" si="282"/>
        <v>82257.333333333328</v>
      </c>
      <c r="X449" s="32">
        <f t="shared" si="282"/>
        <v>82257.333333333328</v>
      </c>
      <c r="Y449" s="32">
        <f t="shared" si="282"/>
        <v>82257.333333333328</v>
      </c>
      <c r="Z449" s="32">
        <f t="shared" si="282"/>
        <v>82257.333333333328</v>
      </c>
      <c r="AA449" s="32">
        <f t="shared" si="282"/>
        <v>82257.333333333328</v>
      </c>
      <c r="AB449" s="32">
        <f t="shared" si="282"/>
        <v>82257.333333333328</v>
      </c>
      <c r="AC449" s="32">
        <f t="shared" si="282"/>
        <v>82257.333333333328</v>
      </c>
      <c r="AD449" s="32">
        <f t="shared" si="282"/>
        <v>82257.333333333328</v>
      </c>
      <c r="AE449" s="33">
        <f t="shared" si="253"/>
        <v>987088.00000000012</v>
      </c>
      <c r="AF449" s="76"/>
    </row>
    <row r="450" spans="1:32" x14ac:dyDescent="0.25">
      <c r="A450" s="19"/>
      <c r="B450" s="19">
        <v>22</v>
      </c>
      <c r="C450" s="19"/>
      <c r="D450" s="21" t="s">
        <v>476</v>
      </c>
      <c r="E450" s="38"/>
      <c r="F450" s="23"/>
      <c r="G450" s="39"/>
      <c r="H450" s="72"/>
      <c r="I450" s="25"/>
      <c r="J450" s="25"/>
      <c r="K450" s="25"/>
      <c r="L450" s="25"/>
      <c r="M450" s="25"/>
      <c r="N450" s="41"/>
      <c r="O450" s="75"/>
      <c r="P450" s="26">
        <f t="shared" ref="P450:AE450" si="283">SUM(P451:P471)</f>
        <v>27880844.200000003</v>
      </c>
      <c r="Q450" s="26">
        <f t="shared" si="283"/>
        <v>22747987.899999999</v>
      </c>
      <c r="R450" s="26">
        <f t="shared" si="283"/>
        <v>22747991</v>
      </c>
      <c r="S450" s="27">
        <f t="shared" si="283"/>
        <v>1895665.9166666663</v>
      </c>
      <c r="T450" s="27">
        <f t="shared" si="283"/>
        <v>1895665.9166666663</v>
      </c>
      <c r="U450" s="27">
        <f t="shared" si="283"/>
        <v>1895665.9166666663</v>
      </c>
      <c r="V450" s="27">
        <f t="shared" si="283"/>
        <v>1895665.9166666663</v>
      </c>
      <c r="W450" s="27">
        <f t="shared" si="283"/>
        <v>1895665.9166666663</v>
      </c>
      <c r="X450" s="27">
        <f t="shared" si="283"/>
        <v>1895665.9166666663</v>
      </c>
      <c r="Y450" s="27">
        <f t="shared" si="283"/>
        <v>1895665.9166666663</v>
      </c>
      <c r="Z450" s="27">
        <f t="shared" si="283"/>
        <v>1895665.9166666663</v>
      </c>
      <c r="AA450" s="27">
        <f t="shared" si="283"/>
        <v>1895665.9166666663</v>
      </c>
      <c r="AB450" s="27">
        <f t="shared" si="283"/>
        <v>1895665.9166666663</v>
      </c>
      <c r="AC450" s="27">
        <f t="shared" si="283"/>
        <v>1895665.9166666663</v>
      </c>
      <c r="AD450" s="27">
        <f t="shared" si="283"/>
        <v>1895665.9166666663</v>
      </c>
      <c r="AE450" s="28">
        <f t="shared" si="283"/>
        <v>22747991</v>
      </c>
      <c r="AF450" s="77"/>
    </row>
    <row r="451" spans="1:32" x14ac:dyDescent="0.25">
      <c r="A451" s="29">
        <f>A449+1</f>
        <v>417</v>
      </c>
      <c r="B451" s="29"/>
      <c r="C451" s="29">
        <v>1</v>
      </c>
      <c r="D451" s="30" t="s">
        <v>477</v>
      </c>
      <c r="E451" s="38">
        <v>62</v>
      </c>
      <c r="F451" s="23" t="str">
        <f t="shared" ref="F451:F471" si="284">IF(G451=0,"до 100 жителей",IF(G451=1,"от 100 до 900 жителей",IF(G451=2,"от 900 до 1500 жителей",IF(G451=3,"от 1500 до 2000 жителей",IF(G451=4,"более 2000 жителей")))))</f>
        <v>до 100 жителей</v>
      </c>
      <c r="G451" s="39">
        <f t="shared" ref="G451:G471" si="285">IF(E451&lt;100,0,(IF(E451&lt;900,1,(IF(E451&lt;1500,2,IF(E451&lt;2000,3,4))))))</f>
        <v>0</v>
      </c>
      <c r="H451" s="72">
        <f t="shared" si="250"/>
        <v>0.9</v>
      </c>
      <c r="I451" s="25" t="str">
        <f t="shared" ref="I451:I471" si="286">IF(K451=0,"не соответствует",IF(K451=1,"соответствует",))</f>
        <v>не соответствует</v>
      </c>
      <c r="J451" s="25" t="str">
        <f t="shared" si="252"/>
        <v>0,75</v>
      </c>
      <c r="K451" s="25">
        <v>0</v>
      </c>
      <c r="L451" s="25" t="str">
        <f t="shared" ref="L451:L471" si="287">IF(N451=0,"укомплектован",IF(N451=1,"не укомплектован",))</f>
        <v>укомплектован</v>
      </c>
      <c r="M451" s="25" t="str">
        <f t="shared" si="251"/>
        <v>1</v>
      </c>
      <c r="N451" s="41"/>
      <c r="O451" s="75">
        <f t="shared" ref="O451:O471" si="288">H451*J451*M451</f>
        <v>0.67500000000000004</v>
      </c>
      <c r="P451" s="31">
        <f t="shared" ref="P451:P460" si="289">IF(G451=0,$E$3*H451,IF(G451=4,$E$5*H451,IF(G451=1,$E$3,IF(G451=2,$E$4,IF(G451=3,$E$5)))))</f>
        <v>1184505.3</v>
      </c>
      <c r="Q451" s="31">
        <f t="shared" ref="Q451:Q471" si="290">IF(K451=0,P451*$I$7,P451)</f>
        <v>888378.97500000009</v>
      </c>
      <c r="R451" s="31">
        <f t="shared" ref="R451:R471" si="291">ROUND(IF(N451=1,Q451*$R$7,Q451),0)</f>
        <v>888379</v>
      </c>
      <c r="S451" s="32">
        <f>R451/12</f>
        <v>74031.583333333328</v>
      </c>
      <c r="T451" s="32">
        <f>S451</f>
        <v>74031.583333333328</v>
      </c>
      <c r="U451" s="32">
        <f t="shared" ref="U451:AD451" si="292">T451</f>
        <v>74031.583333333328</v>
      </c>
      <c r="V451" s="32">
        <f t="shared" si="292"/>
        <v>74031.583333333328</v>
      </c>
      <c r="W451" s="32">
        <f t="shared" si="292"/>
        <v>74031.583333333328</v>
      </c>
      <c r="X451" s="32">
        <f t="shared" si="292"/>
        <v>74031.583333333328</v>
      </c>
      <c r="Y451" s="32">
        <f t="shared" si="292"/>
        <v>74031.583333333328</v>
      </c>
      <c r="Z451" s="32">
        <f t="shared" si="292"/>
        <v>74031.583333333328</v>
      </c>
      <c r="AA451" s="32">
        <f t="shared" si="292"/>
        <v>74031.583333333328</v>
      </c>
      <c r="AB451" s="32">
        <f t="shared" si="292"/>
        <v>74031.583333333328</v>
      </c>
      <c r="AC451" s="32">
        <f t="shared" si="292"/>
        <v>74031.583333333328</v>
      </c>
      <c r="AD451" s="32">
        <f t="shared" si="292"/>
        <v>74031.583333333328</v>
      </c>
      <c r="AE451" s="33">
        <f t="shared" si="253"/>
        <v>888379.00000000012</v>
      </c>
      <c r="AF451" s="76"/>
    </row>
    <row r="452" spans="1:32" x14ac:dyDescent="0.25">
      <c r="A452" s="29">
        <f t="shared" si="279"/>
        <v>418</v>
      </c>
      <c r="B452" s="29"/>
      <c r="C452" s="29">
        <f>C451+1</f>
        <v>2</v>
      </c>
      <c r="D452" s="30" t="s">
        <v>478</v>
      </c>
      <c r="E452" s="38">
        <v>411</v>
      </c>
      <c r="F452" s="23" t="str">
        <f t="shared" si="284"/>
        <v>от 100 до 900 жителей</v>
      </c>
      <c r="G452" s="39">
        <f t="shared" si="285"/>
        <v>1</v>
      </c>
      <c r="H452" s="72" t="str">
        <f t="shared" si="250"/>
        <v>1</v>
      </c>
      <c r="I452" s="25" t="str">
        <f t="shared" si="286"/>
        <v>не соответствует</v>
      </c>
      <c r="J452" s="25" t="str">
        <f t="shared" si="252"/>
        <v>0,75</v>
      </c>
      <c r="K452" s="25">
        <v>0</v>
      </c>
      <c r="L452" s="25" t="str">
        <f t="shared" si="287"/>
        <v>укомплектован</v>
      </c>
      <c r="M452" s="25" t="str">
        <f t="shared" si="251"/>
        <v>1</v>
      </c>
      <c r="N452" s="41"/>
      <c r="O452" s="75">
        <f t="shared" si="288"/>
        <v>0.75</v>
      </c>
      <c r="P452" s="31">
        <f t="shared" si="289"/>
        <v>1316117</v>
      </c>
      <c r="Q452" s="31">
        <f t="shared" si="290"/>
        <v>987087.75</v>
      </c>
      <c r="R452" s="31">
        <f t="shared" si="291"/>
        <v>987088</v>
      </c>
      <c r="S452" s="32">
        <f t="shared" ref="S452:S471" si="293">R452/12</f>
        <v>82257.333333333328</v>
      </c>
      <c r="T452" s="32">
        <f t="shared" ref="T452:AD467" si="294">S452</f>
        <v>82257.333333333328</v>
      </c>
      <c r="U452" s="32">
        <f t="shared" si="294"/>
        <v>82257.333333333328</v>
      </c>
      <c r="V452" s="32">
        <f t="shared" si="294"/>
        <v>82257.333333333328</v>
      </c>
      <c r="W452" s="32">
        <f t="shared" si="294"/>
        <v>82257.333333333328</v>
      </c>
      <c r="X452" s="32">
        <f t="shared" si="294"/>
        <v>82257.333333333328</v>
      </c>
      <c r="Y452" s="32">
        <f t="shared" si="294"/>
        <v>82257.333333333328</v>
      </c>
      <c r="Z452" s="32">
        <f t="shared" si="294"/>
        <v>82257.333333333328</v>
      </c>
      <c r="AA452" s="32">
        <f t="shared" si="294"/>
        <v>82257.333333333328</v>
      </c>
      <c r="AB452" s="32">
        <f t="shared" si="294"/>
        <v>82257.333333333328</v>
      </c>
      <c r="AC452" s="32">
        <f t="shared" si="294"/>
        <v>82257.333333333328</v>
      </c>
      <c r="AD452" s="32">
        <f t="shared" si="294"/>
        <v>82257.333333333328</v>
      </c>
      <c r="AE452" s="33">
        <f t="shared" si="253"/>
        <v>987088.00000000012</v>
      </c>
      <c r="AF452" s="76"/>
    </row>
    <row r="453" spans="1:32" x14ac:dyDescent="0.25">
      <c r="A453" s="29">
        <f t="shared" si="279"/>
        <v>419</v>
      </c>
      <c r="B453" s="29"/>
      <c r="C453" s="29">
        <f t="shared" ref="C453:C471" si="295">C452+1</f>
        <v>3</v>
      </c>
      <c r="D453" s="30" t="s">
        <v>479</v>
      </c>
      <c r="E453" s="38">
        <v>383</v>
      </c>
      <c r="F453" s="23" t="str">
        <f t="shared" si="284"/>
        <v>от 100 до 900 жителей</v>
      </c>
      <c r="G453" s="39">
        <f t="shared" si="285"/>
        <v>1</v>
      </c>
      <c r="H453" s="72" t="str">
        <f t="shared" si="250"/>
        <v>1</v>
      </c>
      <c r="I453" s="25" t="str">
        <f t="shared" si="286"/>
        <v>не соответствует</v>
      </c>
      <c r="J453" s="25" t="str">
        <f t="shared" si="252"/>
        <v>0,75</v>
      </c>
      <c r="K453" s="25">
        <v>0</v>
      </c>
      <c r="L453" s="25" t="str">
        <f t="shared" si="287"/>
        <v>укомплектован</v>
      </c>
      <c r="M453" s="25" t="str">
        <f t="shared" si="251"/>
        <v>1</v>
      </c>
      <c r="N453" s="41"/>
      <c r="O453" s="75">
        <f t="shared" si="288"/>
        <v>0.75</v>
      </c>
      <c r="P453" s="31">
        <f t="shared" si="289"/>
        <v>1316117</v>
      </c>
      <c r="Q453" s="31">
        <f t="shared" si="290"/>
        <v>987087.75</v>
      </c>
      <c r="R453" s="31">
        <f t="shared" si="291"/>
        <v>987088</v>
      </c>
      <c r="S453" s="32">
        <f t="shared" si="293"/>
        <v>82257.333333333328</v>
      </c>
      <c r="T453" s="32">
        <f t="shared" si="294"/>
        <v>82257.333333333328</v>
      </c>
      <c r="U453" s="32">
        <f t="shared" si="294"/>
        <v>82257.333333333328</v>
      </c>
      <c r="V453" s="32">
        <f t="shared" si="294"/>
        <v>82257.333333333328</v>
      </c>
      <c r="W453" s="32">
        <f t="shared" si="294"/>
        <v>82257.333333333328</v>
      </c>
      <c r="X453" s="32">
        <f t="shared" si="294"/>
        <v>82257.333333333328</v>
      </c>
      <c r="Y453" s="32">
        <f t="shared" si="294"/>
        <v>82257.333333333328</v>
      </c>
      <c r="Z453" s="32">
        <f t="shared" si="294"/>
        <v>82257.333333333328</v>
      </c>
      <c r="AA453" s="32">
        <f t="shared" si="294"/>
        <v>82257.333333333328</v>
      </c>
      <c r="AB453" s="32">
        <f t="shared" si="294"/>
        <v>82257.333333333328</v>
      </c>
      <c r="AC453" s="32">
        <f t="shared" si="294"/>
        <v>82257.333333333328</v>
      </c>
      <c r="AD453" s="32">
        <f t="shared" si="294"/>
        <v>82257.333333333328</v>
      </c>
      <c r="AE453" s="33">
        <f t="shared" si="253"/>
        <v>987088.00000000012</v>
      </c>
      <c r="AF453" s="76"/>
    </row>
    <row r="454" spans="1:32" x14ac:dyDescent="0.25">
      <c r="A454" s="29">
        <f t="shared" si="279"/>
        <v>420</v>
      </c>
      <c r="B454" s="29"/>
      <c r="C454" s="29">
        <f t="shared" si="295"/>
        <v>4</v>
      </c>
      <c r="D454" s="30" t="s">
        <v>480</v>
      </c>
      <c r="E454" s="38">
        <v>390</v>
      </c>
      <c r="F454" s="23" t="str">
        <f t="shared" si="284"/>
        <v>от 100 до 900 жителей</v>
      </c>
      <c r="G454" s="39">
        <f t="shared" si="285"/>
        <v>1</v>
      </c>
      <c r="H454" s="72" t="str">
        <f t="shared" si="250"/>
        <v>1</v>
      </c>
      <c r="I454" s="25" t="str">
        <f t="shared" si="286"/>
        <v>не соответствует</v>
      </c>
      <c r="J454" s="25" t="str">
        <f t="shared" si="252"/>
        <v>0,75</v>
      </c>
      <c r="K454" s="25">
        <v>0</v>
      </c>
      <c r="L454" s="25" t="str">
        <f t="shared" si="287"/>
        <v>укомплектован</v>
      </c>
      <c r="M454" s="25" t="str">
        <f t="shared" si="251"/>
        <v>1</v>
      </c>
      <c r="N454" s="41"/>
      <c r="O454" s="75">
        <f t="shared" si="288"/>
        <v>0.75</v>
      </c>
      <c r="P454" s="31">
        <f t="shared" si="289"/>
        <v>1316117</v>
      </c>
      <c r="Q454" s="31">
        <f t="shared" si="290"/>
        <v>987087.75</v>
      </c>
      <c r="R454" s="31">
        <f t="shared" si="291"/>
        <v>987088</v>
      </c>
      <c r="S454" s="32">
        <f t="shared" si="293"/>
        <v>82257.333333333328</v>
      </c>
      <c r="T454" s="32">
        <f t="shared" si="294"/>
        <v>82257.333333333328</v>
      </c>
      <c r="U454" s="32">
        <f t="shared" si="294"/>
        <v>82257.333333333328</v>
      </c>
      <c r="V454" s="32">
        <f t="shared" si="294"/>
        <v>82257.333333333328</v>
      </c>
      <c r="W454" s="32">
        <f t="shared" si="294"/>
        <v>82257.333333333328</v>
      </c>
      <c r="X454" s="32">
        <f t="shared" si="294"/>
        <v>82257.333333333328</v>
      </c>
      <c r="Y454" s="32">
        <f t="shared" si="294"/>
        <v>82257.333333333328</v>
      </c>
      <c r="Z454" s="32">
        <f t="shared" si="294"/>
        <v>82257.333333333328</v>
      </c>
      <c r="AA454" s="32">
        <f t="shared" si="294"/>
        <v>82257.333333333328</v>
      </c>
      <c r="AB454" s="32">
        <f t="shared" si="294"/>
        <v>82257.333333333328</v>
      </c>
      <c r="AC454" s="32">
        <f t="shared" si="294"/>
        <v>82257.333333333328</v>
      </c>
      <c r="AD454" s="32">
        <f t="shared" si="294"/>
        <v>82257.333333333328</v>
      </c>
      <c r="AE454" s="33">
        <f t="shared" si="253"/>
        <v>987088.00000000012</v>
      </c>
      <c r="AF454" s="76"/>
    </row>
    <row r="455" spans="1:32" x14ac:dyDescent="0.25">
      <c r="A455" s="29">
        <f t="shared" si="279"/>
        <v>421</v>
      </c>
      <c r="B455" s="29"/>
      <c r="C455" s="29">
        <f t="shared" si="295"/>
        <v>5</v>
      </c>
      <c r="D455" s="30" t="s">
        <v>481</v>
      </c>
      <c r="E455" s="38">
        <v>266</v>
      </c>
      <c r="F455" s="23" t="str">
        <f t="shared" si="284"/>
        <v>от 100 до 900 жителей</v>
      </c>
      <c r="G455" s="39">
        <f t="shared" si="285"/>
        <v>1</v>
      </c>
      <c r="H455" s="72" t="str">
        <f t="shared" si="250"/>
        <v>1</v>
      </c>
      <c r="I455" s="25" t="str">
        <f t="shared" si="286"/>
        <v>не соответствует</v>
      </c>
      <c r="J455" s="25" t="str">
        <f t="shared" si="252"/>
        <v>0,75</v>
      </c>
      <c r="K455" s="25">
        <v>0</v>
      </c>
      <c r="L455" s="25" t="str">
        <f t="shared" si="287"/>
        <v>укомплектован</v>
      </c>
      <c r="M455" s="25" t="str">
        <f t="shared" si="251"/>
        <v>1</v>
      </c>
      <c r="N455" s="41"/>
      <c r="O455" s="75">
        <f t="shared" si="288"/>
        <v>0.75</v>
      </c>
      <c r="P455" s="31">
        <f t="shared" si="289"/>
        <v>1316117</v>
      </c>
      <c r="Q455" s="31">
        <f t="shared" si="290"/>
        <v>987087.75</v>
      </c>
      <c r="R455" s="31">
        <f t="shared" si="291"/>
        <v>987088</v>
      </c>
      <c r="S455" s="32">
        <f t="shared" si="293"/>
        <v>82257.333333333328</v>
      </c>
      <c r="T455" s="32">
        <f t="shared" si="294"/>
        <v>82257.333333333328</v>
      </c>
      <c r="U455" s="32">
        <f t="shared" si="294"/>
        <v>82257.333333333328</v>
      </c>
      <c r="V455" s="32">
        <f t="shared" si="294"/>
        <v>82257.333333333328</v>
      </c>
      <c r="W455" s="32">
        <f t="shared" si="294"/>
        <v>82257.333333333328</v>
      </c>
      <c r="X455" s="32">
        <f t="shared" si="294"/>
        <v>82257.333333333328</v>
      </c>
      <c r="Y455" s="32">
        <f t="shared" si="294"/>
        <v>82257.333333333328</v>
      </c>
      <c r="Z455" s="32">
        <f t="shared" si="294"/>
        <v>82257.333333333328</v>
      </c>
      <c r="AA455" s="32">
        <f t="shared" si="294"/>
        <v>82257.333333333328</v>
      </c>
      <c r="AB455" s="32">
        <f t="shared" si="294"/>
        <v>82257.333333333328</v>
      </c>
      <c r="AC455" s="32">
        <f t="shared" si="294"/>
        <v>82257.333333333328</v>
      </c>
      <c r="AD455" s="32">
        <f t="shared" si="294"/>
        <v>82257.333333333328</v>
      </c>
      <c r="AE455" s="33">
        <f t="shared" si="253"/>
        <v>987088.00000000012</v>
      </c>
      <c r="AF455" s="76"/>
    </row>
    <row r="456" spans="1:32" x14ac:dyDescent="0.25">
      <c r="A456" s="29">
        <f t="shared" si="279"/>
        <v>422</v>
      </c>
      <c r="B456" s="29"/>
      <c r="C456" s="29">
        <f t="shared" si="295"/>
        <v>6</v>
      </c>
      <c r="D456" s="30" t="s">
        <v>482</v>
      </c>
      <c r="E456" s="38">
        <v>160</v>
      </c>
      <c r="F456" s="23" t="str">
        <f t="shared" si="284"/>
        <v>от 100 до 900 жителей</v>
      </c>
      <c r="G456" s="39">
        <f t="shared" si="285"/>
        <v>1</v>
      </c>
      <c r="H456" s="72" t="str">
        <f t="shared" si="250"/>
        <v>1</v>
      </c>
      <c r="I456" s="25" t="str">
        <f t="shared" si="286"/>
        <v>не соответствует</v>
      </c>
      <c r="J456" s="25" t="str">
        <f t="shared" si="252"/>
        <v>0,75</v>
      </c>
      <c r="K456" s="25">
        <v>0</v>
      </c>
      <c r="L456" s="25" t="str">
        <f t="shared" si="287"/>
        <v>укомплектован</v>
      </c>
      <c r="M456" s="25" t="str">
        <f t="shared" si="251"/>
        <v>1</v>
      </c>
      <c r="N456" s="41"/>
      <c r="O456" s="75">
        <f t="shared" si="288"/>
        <v>0.75</v>
      </c>
      <c r="P456" s="31">
        <f t="shared" si="289"/>
        <v>1316117</v>
      </c>
      <c r="Q456" s="31">
        <f t="shared" si="290"/>
        <v>987087.75</v>
      </c>
      <c r="R456" s="31">
        <f t="shared" si="291"/>
        <v>987088</v>
      </c>
      <c r="S456" s="32">
        <f t="shared" si="293"/>
        <v>82257.333333333328</v>
      </c>
      <c r="T456" s="32">
        <f t="shared" si="294"/>
        <v>82257.333333333328</v>
      </c>
      <c r="U456" s="32">
        <f t="shared" si="294"/>
        <v>82257.333333333328</v>
      </c>
      <c r="V456" s="32">
        <f t="shared" si="294"/>
        <v>82257.333333333328</v>
      </c>
      <c r="W456" s="32">
        <f t="shared" si="294"/>
        <v>82257.333333333328</v>
      </c>
      <c r="X456" s="32">
        <f t="shared" si="294"/>
        <v>82257.333333333328</v>
      </c>
      <c r="Y456" s="32">
        <f t="shared" si="294"/>
        <v>82257.333333333328</v>
      </c>
      <c r="Z456" s="32">
        <f t="shared" si="294"/>
        <v>82257.333333333328</v>
      </c>
      <c r="AA456" s="32">
        <f t="shared" si="294"/>
        <v>82257.333333333328</v>
      </c>
      <c r="AB456" s="32">
        <f t="shared" si="294"/>
        <v>82257.333333333328</v>
      </c>
      <c r="AC456" s="32">
        <f t="shared" si="294"/>
        <v>82257.333333333328</v>
      </c>
      <c r="AD456" s="32">
        <f t="shared" si="294"/>
        <v>82257.333333333328</v>
      </c>
      <c r="AE456" s="33">
        <f t="shared" si="253"/>
        <v>987088.00000000012</v>
      </c>
      <c r="AF456" s="76"/>
    </row>
    <row r="457" spans="1:32" x14ac:dyDescent="0.25">
      <c r="A457" s="29">
        <f t="shared" si="279"/>
        <v>423</v>
      </c>
      <c r="B457" s="29"/>
      <c r="C457" s="29">
        <f t="shared" si="295"/>
        <v>7</v>
      </c>
      <c r="D457" s="30" t="s">
        <v>483</v>
      </c>
      <c r="E457" s="38">
        <v>676</v>
      </c>
      <c r="F457" s="23" t="str">
        <f t="shared" si="284"/>
        <v>от 100 до 900 жителей</v>
      </c>
      <c r="G457" s="39">
        <f t="shared" si="285"/>
        <v>1</v>
      </c>
      <c r="H457" s="72" t="str">
        <f t="shared" si="250"/>
        <v>1</v>
      </c>
      <c r="I457" s="25" t="str">
        <f t="shared" si="286"/>
        <v>не соответствует</v>
      </c>
      <c r="J457" s="25" t="str">
        <f t="shared" si="252"/>
        <v>0,75</v>
      </c>
      <c r="K457" s="25">
        <v>0</v>
      </c>
      <c r="L457" s="25" t="str">
        <f t="shared" si="287"/>
        <v>укомплектован</v>
      </c>
      <c r="M457" s="25" t="str">
        <f t="shared" si="251"/>
        <v>1</v>
      </c>
      <c r="N457" s="41"/>
      <c r="O457" s="75">
        <f t="shared" si="288"/>
        <v>0.75</v>
      </c>
      <c r="P457" s="31">
        <f t="shared" si="289"/>
        <v>1316117</v>
      </c>
      <c r="Q457" s="31">
        <f t="shared" si="290"/>
        <v>987087.75</v>
      </c>
      <c r="R457" s="31">
        <f t="shared" si="291"/>
        <v>987088</v>
      </c>
      <c r="S457" s="32">
        <f t="shared" si="293"/>
        <v>82257.333333333328</v>
      </c>
      <c r="T457" s="32">
        <f t="shared" si="294"/>
        <v>82257.333333333328</v>
      </c>
      <c r="U457" s="32">
        <f t="shared" si="294"/>
        <v>82257.333333333328</v>
      </c>
      <c r="V457" s="32">
        <f t="shared" si="294"/>
        <v>82257.333333333328</v>
      </c>
      <c r="W457" s="32">
        <f t="shared" si="294"/>
        <v>82257.333333333328</v>
      </c>
      <c r="X457" s="32">
        <f t="shared" si="294"/>
        <v>82257.333333333328</v>
      </c>
      <c r="Y457" s="32">
        <f t="shared" si="294"/>
        <v>82257.333333333328</v>
      </c>
      <c r="Z457" s="32">
        <f t="shared" si="294"/>
        <v>82257.333333333328</v>
      </c>
      <c r="AA457" s="32">
        <f t="shared" si="294"/>
        <v>82257.333333333328</v>
      </c>
      <c r="AB457" s="32">
        <f t="shared" si="294"/>
        <v>82257.333333333328</v>
      </c>
      <c r="AC457" s="32">
        <f t="shared" si="294"/>
        <v>82257.333333333328</v>
      </c>
      <c r="AD457" s="32">
        <f t="shared" si="294"/>
        <v>82257.333333333328</v>
      </c>
      <c r="AE457" s="33">
        <f t="shared" si="253"/>
        <v>987088.00000000012</v>
      </c>
      <c r="AF457" s="76"/>
    </row>
    <row r="458" spans="1:32" x14ac:dyDescent="0.25">
      <c r="A458" s="29">
        <f t="shared" si="279"/>
        <v>424</v>
      </c>
      <c r="B458" s="29"/>
      <c r="C458" s="29">
        <f t="shared" si="295"/>
        <v>8</v>
      </c>
      <c r="D458" s="30" t="s">
        <v>484</v>
      </c>
      <c r="E458" s="38">
        <v>99</v>
      </c>
      <c r="F458" s="23" t="str">
        <f t="shared" si="284"/>
        <v>до 100 жителей</v>
      </c>
      <c r="G458" s="39">
        <f t="shared" si="285"/>
        <v>0</v>
      </c>
      <c r="H458" s="72">
        <f t="shared" si="250"/>
        <v>0.9</v>
      </c>
      <c r="I458" s="25" t="str">
        <f t="shared" si="286"/>
        <v>не соответствует</v>
      </c>
      <c r="J458" s="25" t="str">
        <f t="shared" si="252"/>
        <v>0,75</v>
      </c>
      <c r="K458" s="25">
        <v>0</v>
      </c>
      <c r="L458" s="25" t="str">
        <f t="shared" si="287"/>
        <v>укомплектован</v>
      </c>
      <c r="M458" s="25" t="str">
        <f t="shared" si="251"/>
        <v>1</v>
      </c>
      <c r="N458" s="41">
        <v>0</v>
      </c>
      <c r="O458" s="75">
        <f t="shared" si="288"/>
        <v>0.67500000000000004</v>
      </c>
      <c r="P458" s="31">
        <f t="shared" si="289"/>
        <v>1184505.3</v>
      </c>
      <c r="Q458" s="31">
        <f t="shared" si="290"/>
        <v>888378.97500000009</v>
      </c>
      <c r="R458" s="31">
        <f t="shared" si="291"/>
        <v>888379</v>
      </c>
      <c r="S458" s="32">
        <f t="shared" si="293"/>
        <v>74031.583333333328</v>
      </c>
      <c r="T458" s="32">
        <f t="shared" si="294"/>
        <v>74031.583333333328</v>
      </c>
      <c r="U458" s="32">
        <f t="shared" si="294"/>
        <v>74031.583333333328</v>
      </c>
      <c r="V458" s="32">
        <f t="shared" si="294"/>
        <v>74031.583333333328</v>
      </c>
      <c r="W458" s="32">
        <f t="shared" si="294"/>
        <v>74031.583333333328</v>
      </c>
      <c r="X458" s="32">
        <f t="shared" si="294"/>
        <v>74031.583333333328</v>
      </c>
      <c r="Y458" s="32">
        <f t="shared" si="294"/>
        <v>74031.583333333328</v>
      </c>
      <c r="Z458" s="32">
        <f t="shared" si="294"/>
        <v>74031.583333333328</v>
      </c>
      <c r="AA458" s="32">
        <f t="shared" si="294"/>
        <v>74031.583333333328</v>
      </c>
      <c r="AB458" s="32">
        <f t="shared" si="294"/>
        <v>74031.583333333328</v>
      </c>
      <c r="AC458" s="32">
        <f t="shared" si="294"/>
        <v>74031.583333333328</v>
      </c>
      <c r="AD458" s="32">
        <f t="shared" si="294"/>
        <v>74031.583333333328</v>
      </c>
      <c r="AE458" s="33">
        <f t="shared" si="253"/>
        <v>888379.00000000012</v>
      </c>
      <c r="AF458" s="76"/>
    </row>
    <row r="459" spans="1:32" x14ac:dyDescent="0.25">
      <c r="A459" s="29">
        <f t="shared" si="279"/>
        <v>425</v>
      </c>
      <c r="B459" s="29"/>
      <c r="C459" s="29">
        <f t="shared" si="295"/>
        <v>9</v>
      </c>
      <c r="D459" s="30" t="s">
        <v>485</v>
      </c>
      <c r="E459" s="38">
        <v>313</v>
      </c>
      <c r="F459" s="23" t="str">
        <f t="shared" si="284"/>
        <v>от 100 до 900 жителей</v>
      </c>
      <c r="G459" s="39">
        <f t="shared" si="285"/>
        <v>1</v>
      </c>
      <c r="H459" s="72" t="str">
        <f t="shared" si="250"/>
        <v>1</v>
      </c>
      <c r="I459" s="25" t="str">
        <f t="shared" si="286"/>
        <v>соответствует</v>
      </c>
      <c r="J459" s="25" t="str">
        <f t="shared" si="252"/>
        <v>1</v>
      </c>
      <c r="K459" s="25">
        <v>1</v>
      </c>
      <c r="L459" s="25" t="str">
        <f t="shared" si="287"/>
        <v>укомплектован</v>
      </c>
      <c r="M459" s="25" t="str">
        <f t="shared" si="251"/>
        <v>1</v>
      </c>
      <c r="N459" s="41"/>
      <c r="O459" s="75">
        <f t="shared" si="288"/>
        <v>1</v>
      </c>
      <c r="P459" s="31">
        <f t="shared" si="289"/>
        <v>1316117</v>
      </c>
      <c r="Q459" s="31">
        <f t="shared" si="290"/>
        <v>1316117</v>
      </c>
      <c r="R459" s="31">
        <f t="shared" si="291"/>
        <v>1316117</v>
      </c>
      <c r="S459" s="32">
        <f t="shared" si="293"/>
        <v>109676.41666666667</v>
      </c>
      <c r="T459" s="32">
        <f t="shared" si="294"/>
        <v>109676.41666666667</v>
      </c>
      <c r="U459" s="32">
        <f t="shared" si="294"/>
        <v>109676.41666666667</v>
      </c>
      <c r="V459" s="32">
        <f t="shared" si="294"/>
        <v>109676.41666666667</v>
      </c>
      <c r="W459" s="32">
        <f t="shared" si="294"/>
        <v>109676.41666666667</v>
      </c>
      <c r="X459" s="32">
        <f t="shared" si="294"/>
        <v>109676.41666666667</v>
      </c>
      <c r="Y459" s="32">
        <f t="shared" si="294"/>
        <v>109676.41666666667</v>
      </c>
      <c r="Z459" s="32">
        <f t="shared" si="294"/>
        <v>109676.41666666667</v>
      </c>
      <c r="AA459" s="32">
        <f t="shared" si="294"/>
        <v>109676.41666666667</v>
      </c>
      <c r="AB459" s="32">
        <f t="shared" si="294"/>
        <v>109676.41666666667</v>
      </c>
      <c r="AC459" s="32">
        <f t="shared" si="294"/>
        <v>109676.41666666667</v>
      </c>
      <c r="AD459" s="32">
        <f t="shared" si="294"/>
        <v>109676.41666666667</v>
      </c>
      <c r="AE459" s="33">
        <f t="shared" si="253"/>
        <v>1316117</v>
      </c>
      <c r="AF459" s="76"/>
    </row>
    <row r="460" spans="1:32" x14ac:dyDescent="0.25">
      <c r="A460" s="29">
        <f>A459+1</f>
        <v>426</v>
      </c>
      <c r="B460" s="29"/>
      <c r="C460" s="29">
        <f t="shared" si="295"/>
        <v>10</v>
      </c>
      <c r="D460" s="30" t="s">
        <v>486</v>
      </c>
      <c r="E460" s="38">
        <v>978</v>
      </c>
      <c r="F460" s="23" t="str">
        <f t="shared" si="284"/>
        <v>от 900 до 1500 жителей</v>
      </c>
      <c r="G460" s="39">
        <f t="shared" si="285"/>
        <v>2</v>
      </c>
      <c r="H460" s="72" t="str">
        <f t="shared" si="250"/>
        <v>1</v>
      </c>
      <c r="I460" s="25" t="str">
        <f t="shared" si="286"/>
        <v>соответствует</v>
      </c>
      <c r="J460" s="25" t="str">
        <f t="shared" si="252"/>
        <v>1</v>
      </c>
      <c r="K460" s="25">
        <v>1</v>
      </c>
      <c r="L460" s="25" t="str">
        <f t="shared" si="287"/>
        <v>укомплектован</v>
      </c>
      <c r="M460" s="25" t="str">
        <f t="shared" si="251"/>
        <v>1</v>
      </c>
      <c r="N460" s="41">
        <v>0</v>
      </c>
      <c r="O460" s="75">
        <f t="shared" si="288"/>
        <v>1</v>
      </c>
      <c r="P460" s="31">
        <f t="shared" si="289"/>
        <v>2084951</v>
      </c>
      <c r="Q460" s="31">
        <f t="shared" si="290"/>
        <v>2084951</v>
      </c>
      <c r="R460" s="31">
        <f t="shared" si="291"/>
        <v>2084951</v>
      </c>
      <c r="S460" s="32">
        <f t="shared" si="293"/>
        <v>173745.91666666666</v>
      </c>
      <c r="T460" s="32">
        <f t="shared" si="294"/>
        <v>173745.91666666666</v>
      </c>
      <c r="U460" s="32">
        <f t="shared" si="294"/>
        <v>173745.91666666666</v>
      </c>
      <c r="V460" s="32">
        <f t="shared" si="294"/>
        <v>173745.91666666666</v>
      </c>
      <c r="W460" s="32">
        <f t="shared" si="294"/>
        <v>173745.91666666666</v>
      </c>
      <c r="X460" s="32">
        <f t="shared" si="294"/>
        <v>173745.91666666666</v>
      </c>
      <c r="Y460" s="32">
        <f t="shared" si="294"/>
        <v>173745.91666666666</v>
      </c>
      <c r="Z460" s="32">
        <f t="shared" si="294"/>
        <v>173745.91666666666</v>
      </c>
      <c r="AA460" s="32">
        <f t="shared" si="294"/>
        <v>173745.91666666666</v>
      </c>
      <c r="AB460" s="32">
        <f t="shared" si="294"/>
        <v>173745.91666666666</v>
      </c>
      <c r="AC460" s="32">
        <f t="shared" si="294"/>
        <v>173745.91666666666</v>
      </c>
      <c r="AD460" s="32">
        <f t="shared" si="294"/>
        <v>173745.91666666666</v>
      </c>
      <c r="AE460" s="33">
        <f t="shared" si="253"/>
        <v>2084951.0000000002</v>
      </c>
      <c r="AF460" s="76"/>
    </row>
    <row r="461" spans="1:32" x14ac:dyDescent="0.25">
      <c r="A461" s="29">
        <f>A460+1</f>
        <v>427</v>
      </c>
      <c r="B461" s="29"/>
      <c r="C461" s="29">
        <f>C460+1</f>
        <v>11</v>
      </c>
      <c r="D461" s="30" t="s">
        <v>487</v>
      </c>
      <c r="E461" s="38">
        <v>131</v>
      </c>
      <c r="F461" s="23" t="str">
        <f t="shared" si="284"/>
        <v>от 100 до 900 жителей</v>
      </c>
      <c r="G461" s="39">
        <f t="shared" si="285"/>
        <v>1</v>
      </c>
      <c r="H461" s="72" t="str">
        <f t="shared" si="250"/>
        <v>1</v>
      </c>
      <c r="I461" s="25" t="str">
        <f t="shared" si="286"/>
        <v>не соответствует</v>
      </c>
      <c r="J461" s="25" t="str">
        <f t="shared" si="252"/>
        <v>0,75</v>
      </c>
      <c r="K461" s="25">
        <v>0</v>
      </c>
      <c r="L461" s="25" t="str">
        <f t="shared" si="287"/>
        <v>укомплектован</v>
      </c>
      <c r="M461" s="25" t="str">
        <f t="shared" si="251"/>
        <v>1</v>
      </c>
      <c r="N461" s="41"/>
      <c r="O461" s="75">
        <f t="shared" si="288"/>
        <v>0.75</v>
      </c>
      <c r="P461" s="31">
        <f>IF(G461=0,$E$3*H461,IF(G461=4,$E$5*H461,IF(G461=1,$E$3,IF(G461=2,$E$4,IF(G461=3,$E$5)))))</f>
        <v>1316117</v>
      </c>
      <c r="Q461" s="31">
        <f t="shared" si="290"/>
        <v>987087.75</v>
      </c>
      <c r="R461" s="31">
        <f t="shared" si="291"/>
        <v>987088</v>
      </c>
      <c r="S461" s="32">
        <f t="shared" si="293"/>
        <v>82257.333333333328</v>
      </c>
      <c r="T461" s="32">
        <f t="shared" si="294"/>
        <v>82257.333333333328</v>
      </c>
      <c r="U461" s="32">
        <f t="shared" si="294"/>
        <v>82257.333333333328</v>
      </c>
      <c r="V461" s="32">
        <f t="shared" si="294"/>
        <v>82257.333333333328</v>
      </c>
      <c r="W461" s="32">
        <f t="shared" si="294"/>
        <v>82257.333333333328</v>
      </c>
      <c r="X461" s="32">
        <f t="shared" si="294"/>
        <v>82257.333333333328</v>
      </c>
      <c r="Y461" s="32">
        <f t="shared" si="294"/>
        <v>82257.333333333328</v>
      </c>
      <c r="Z461" s="32">
        <f t="shared" si="294"/>
        <v>82257.333333333328</v>
      </c>
      <c r="AA461" s="32">
        <f t="shared" si="294"/>
        <v>82257.333333333328</v>
      </c>
      <c r="AB461" s="32">
        <f t="shared" si="294"/>
        <v>82257.333333333328</v>
      </c>
      <c r="AC461" s="32">
        <f t="shared" si="294"/>
        <v>82257.333333333328</v>
      </c>
      <c r="AD461" s="32">
        <f t="shared" si="294"/>
        <v>82257.333333333328</v>
      </c>
      <c r="AE461" s="33">
        <f t="shared" si="253"/>
        <v>987088.00000000012</v>
      </c>
      <c r="AF461" s="76"/>
    </row>
    <row r="462" spans="1:32" x14ac:dyDescent="0.25">
      <c r="A462" s="29">
        <f t="shared" si="279"/>
        <v>428</v>
      </c>
      <c r="B462" s="29"/>
      <c r="C462" s="29">
        <f t="shared" si="295"/>
        <v>12</v>
      </c>
      <c r="D462" s="30" t="s">
        <v>488</v>
      </c>
      <c r="E462" s="38">
        <v>243</v>
      </c>
      <c r="F462" s="23" t="str">
        <f t="shared" si="284"/>
        <v>от 100 до 900 жителей</v>
      </c>
      <c r="G462" s="39">
        <f t="shared" si="285"/>
        <v>1</v>
      </c>
      <c r="H462" s="72" t="str">
        <f t="shared" ref="H462:H471" si="296">IF(AND(E462&gt;0,E462&lt;=99),0.9,IF(E462&gt;=2000,1.1,"1"))</f>
        <v>1</v>
      </c>
      <c r="I462" s="25" t="str">
        <f t="shared" si="286"/>
        <v>не соответствует</v>
      </c>
      <c r="J462" s="25" t="str">
        <f t="shared" si="252"/>
        <v>0,75</v>
      </c>
      <c r="K462" s="25">
        <v>0</v>
      </c>
      <c r="L462" s="25" t="str">
        <f t="shared" si="287"/>
        <v>укомплектован</v>
      </c>
      <c r="M462" s="25" t="str">
        <f t="shared" ref="M462:M471" si="297">IF(N462=0,"1",IF(N462=1,"0,25",))</f>
        <v>1</v>
      </c>
      <c r="N462" s="41"/>
      <c r="O462" s="75">
        <f t="shared" si="288"/>
        <v>0.75</v>
      </c>
      <c r="P462" s="31">
        <f>IF(G462=0,$E$3*H462,IF(G462=4,$E$5*H462,IF(G462=1,$E$3,IF(G462=2,$E$4,IF(G462=3,$E$5)))))</f>
        <v>1316117</v>
      </c>
      <c r="Q462" s="31">
        <f t="shared" si="290"/>
        <v>987087.75</v>
      </c>
      <c r="R462" s="31">
        <f t="shared" si="291"/>
        <v>987088</v>
      </c>
      <c r="S462" s="32">
        <f t="shared" si="293"/>
        <v>82257.333333333328</v>
      </c>
      <c r="T462" s="32">
        <f t="shared" si="294"/>
        <v>82257.333333333328</v>
      </c>
      <c r="U462" s="32">
        <f t="shared" si="294"/>
        <v>82257.333333333328</v>
      </c>
      <c r="V462" s="32">
        <f t="shared" si="294"/>
        <v>82257.333333333328</v>
      </c>
      <c r="W462" s="32">
        <f t="shared" si="294"/>
        <v>82257.333333333328</v>
      </c>
      <c r="X462" s="32">
        <f t="shared" si="294"/>
        <v>82257.333333333328</v>
      </c>
      <c r="Y462" s="32">
        <f t="shared" si="294"/>
        <v>82257.333333333328</v>
      </c>
      <c r="Z462" s="32">
        <f t="shared" si="294"/>
        <v>82257.333333333328</v>
      </c>
      <c r="AA462" s="32">
        <f t="shared" si="294"/>
        <v>82257.333333333328</v>
      </c>
      <c r="AB462" s="32">
        <f t="shared" si="294"/>
        <v>82257.333333333328</v>
      </c>
      <c r="AC462" s="32">
        <f t="shared" si="294"/>
        <v>82257.333333333328</v>
      </c>
      <c r="AD462" s="32">
        <f t="shared" si="294"/>
        <v>82257.333333333328</v>
      </c>
      <c r="AE462" s="33">
        <f t="shared" si="253"/>
        <v>987088.00000000012</v>
      </c>
      <c r="AF462" s="76"/>
    </row>
    <row r="463" spans="1:32" x14ac:dyDescent="0.25">
      <c r="A463" s="29">
        <f>A462+1</f>
        <v>429</v>
      </c>
      <c r="B463" s="29"/>
      <c r="C463" s="29">
        <f>C462+1</f>
        <v>13</v>
      </c>
      <c r="D463" s="30" t="s">
        <v>489</v>
      </c>
      <c r="E463" s="38">
        <v>451</v>
      </c>
      <c r="F463" s="23" t="str">
        <f t="shared" si="284"/>
        <v>от 100 до 900 жителей</v>
      </c>
      <c r="G463" s="39">
        <f t="shared" si="285"/>
        <v>1</v>
      </c>
      <c r="H463" s="72" t="str">
        <f t="shared" si="296"/>
        <v>1</v>
      </c>
      <c r="I463" s="25" t="str">
        <f t="shared" si="286"/>
        <v>не соответствует</v>
      </c>
      <c r="J463" s="25" t="str">
        <f t="shared" ref="J463:J471" si="298">IF(K463=0,"0,75",IF(K463=1,"1",))</f>
        <v>0,75</v>
      </c>
      <c r="K463" s="25">
        <v>0</v>
      </c>
      <c r="L463" s="25" t="str">
        <f t="shared" si="287"/>
        <v>укомплектован</v>
      </c>
      <c r="M463" s="25" t="str">
        <f t="shared" si="297"/>
        <v>1</v>
      </c>
      <c r="N463" s="41"/>
      <c r="O463" s="75">
        <f t="shared" si="288"/>
        <v>0.75</v>
      </c>
      <c r="P463" s="31">
        <f t="shared" ref="P463:P471" si="299">IF(G463=0,$E$3*H463,IF(G463=4,$E$5*H463,IF(G463=1,$E$3,IF(G463=2,$E$4,IF(G463=3,$E$5)))))</f>
        <v>1316117</v>
      </c>
      <c r="Q463" s="31">
        <f t="shared" si="290"/>
        <v>987087.75</v>
      </c>
      <c r="R463" s="31">
        <f t="shared" si="291"/>
        <v>987088</v>
      </c>
      <c r="S463" s="32">
        <f t="shared" si="293"/>
        <v>82257.333333333328</v>
      </c>
      <c r="T463" s="32">
        <f t="shared" si="294"/>
        <v>82257.333333333328</v>
      </c>
      <c r="U463" s="32">
        <f t="shared" si="294"/>
        <v>82257.333333333328</v>
      </c>
      <c r="V463" s="32">
        <f t="shared" si="294"/>
        <v>82257.333333333328</v>
      </c>
      <c r="W463" s="32">
        <f t="shared" si="294"/>
        <v>82257.333333333328</v>
      </c>
      <c r="X463" s="32">
        <f t="shared" si="294"/>
        <v>82257.333333333328</v>
      </c>
      <c r="Y463" s="32">
        <f t="shared" si="294"/>
        <v>82257.333333333328</v>
      </c>
      <c r="Z463" s="32">
        <f t="shared" si="294"/>
        <v>82257.333333333328</v>
      </c>
      <c r="AA463" s="32">
        <f t="shared" si="294"/>
        <v>82257.333333333328</v>
      </c>
      <c r="AB463" s="32">
        <f t="shared" si="294"/>
        <v>82257.333333333328</v>
      </c>
      <c r="AC463" s="32">
        <f t="shared" si="294"/>
        <v>82257.333333333328</v>
      </c>
      <c r="AD463" s="32">
        <f t="shared" si="294"/>
        <v>82257.333333333328</v>
      </c>
      <c r="AE463" s="33">
        <f t="shared" ref="AE463:AE471" si="300">SUM(S463:AD463)</f>
        <v>987088.00000000012</v>
      </c>
      <c r="AF463" s="76"/>
    </row>
    <row r="464" spans="1:32" x14ac:dyDescent="0.25">
      <c r="A464" s="29">
        <f t="shared" si="279"/>
        <v>430</v>
      </c>
      <c r="B464" s="29"/>
      <c r="C464" s="29">
        <f t="shared" si="295"/>
        <v>14</v>
      </c>
      <c r="D464" s="30" t="s">
        <v>490</v>
      </c>
      <c r="E464" s="38">
        <v>56</v>
      </c>
      <c r="F464" s="23" t="str">
        <f t="shared" si="284"/>
        <v>до 100 жителей</v>
      </c>
      <c r="G464" s="39">
        <f t="shared" si="285"/>
        <v>0</v>
      </c>
      <c r="H464" s="72">
        <f t="shared" si="296"/>
        <v>0.9</v>
      </c>
      <c r="I464" s="25" t="str">
        <f t="shared" si="286"/>
        <v>не соответствует</v>
      </c>
      <c r="J464" s="25" t="str">
        <f t="shared" si="298"/>
        <v>0,75</v>
      </c>
      <c r="K464" s="25">
        <v>0</v>
      </c>
      <c r="L464" s="25" t="str">
        <f t="shared" si="287"/>
        <v>укомплектован</v>
      </c>
      <c r="M464" s="25" t="str">
        <f t="shared" si="297"/>
        <v>1</v>
      </c>
      <c r="N464" s="41">
        <v>0</v>
      </c>
      <c r="O464" s="75">
        <f t="shared" si="288"/>
        <v>0.67500000000000004</v>
      </c>
      <c r="P464" s="31">
        <f t="shared" si="299"/>
        <v>1184505.3</v>
      </c>
      <c r="Q464" s="31">
        <f t="shared" si="290"/>
        <v>888378.97500000009</v>
      </c>
      <c r="R464" s="31">
        <f t="shared" si="291"/>
        <v>888379</v>
      </c>
      <c r="S464" s="32">
        <f t="shared" si="293"/>
        <v>74031.583333333328</v>
      </c>
      <c r="T464" s="32">
        <f t="shared" si="294"/>
        <v>74031.583333333328</v>
      </c>
      <c r="U464" s="32">
        <f t="shared" si="294"/>
        <v>74031.583333333328</v>
      </c>
      <c r="V464" s="32">
        <f t="shared" si="294"/>
        <v>74031.583333333328</v>
      </c>
      <c r="W464" s="32">
        <f t="shared" si="294"/>
        <v>74031.583333333328</v>
      </c>
      <c r="X464" s="32">
        <f t="shared" si="294"/>
        <v>74031.583333333328</v>
      </c>
      <c r="Y464" s="32">
        <f t="shared" si="294"/>
        <v>74031.583333333328</v>
      </c>
      <c r="Z464" s="32">
        <f t="shared" si="294"/>
        <v>74031.583333333328</v>
      </c>
      <c r="AA464" s="32">
        <f t="shared" si="294"/>
        <v>74031.583333333328</v>
      </c>
      <c r="AB464" s="32">
        <f t="shared" si="294"/>
        <v>74031.583333333328</v>
      </c>
      <c r="AC464" s="32">
        <f t="shared" si="294"/>
        <v>74031.583333333328</v>
      </c>
      <c r="AD464" s="32">
        <f t="shared" si="294"/>
        <v>74031.583333333328</v>
      </c>
      <c r="AE464" s="33">
        <f t="shared" si="300"/>
        <v>888379.00000000012</v>
      </c>
      <c r="AF464" s="76"/>
    </row>
    <row r="465" spans="1:32" x14ac:dyDescent="0.25">
      <c r="A465" s="29">
        <f t="shared" si="279"/>
        <v>431</v>
      </c>
      <c r="B465" s="29"/>
      <c r="C465" s="29">
        <f t="shared" si="295"/>
        <v>15</v>
      </c>
      <c r="D465" s="30" t="s">
        <v>491</v>
      </c>
      <c r="E465" s="38">
        <v>151</v>
      </c>
      <c r="F465" s="23" t="str">
        <f t="shared" si="284"/>
        <v>от 100 до 900 жителей</v>
      </c>
      <c r="G465" s="39">
        <f t="shared" si="285"/>
        <v>1</v>
      </c>
      <c r="H465" s="72" t="str">
        <f t="shared" si="296"/>
        <v>1</v>
      </c>
      <c r="I465" s="25" t="str">
        <f t="shared" si="286"/>
        <v>соответствует</v>
      </c>
      <c r="J465" s="25" t="str">
        <f t="shared" si="298"/>
        <v>1</v>
      </c>
      <c r="K465" s="25">
        <v>1</v>
      </c>
      <c r="L465" s="25" t="str">
        <f t="shared" si="287"/>
        <v>укомплектован</v>
      </c>
      <c r="M465" s="25" t="str">
        <f t="shared" si="297"/>
        <v>1</v>
      </c>
      <c r="N465" s="41"/>
      <c r="O465" s="75">
        <f t="shared" si="288"/>
        <v>1</v>
      </c>
      <c r="P465" s="31">
        <f t="shared" si="299"/>
        <v>1316117</v>
      </c>
      <c r="Q465" s="31">
        <f t="shared" si="290"/>
        <v>1316117</v>
      </c>
      <c r="R465" s="31">
        <f t="shared" si="291"/>
        <v>1316117</v>
      </c>
      <c r="S465" s="32">
        <f t="shared" si="293"/>
        <v>109676.41666666667</v>
      </c>
      <c r="T465" s="32">
        <f t="shared" si="294"/>
        <v>109676.41666666667</v>
      </c>
      <c r="U465" s="32">
        <f t="shared" si="294"/>
        <v>109676.41666666667</v>
      </c>
      <c r="V465" s="32">
        <f t="shared" si="294"/>
        <v>109676.41666666667</v>
      </c>
      <c r="W465" s="32">
        <f t="shared" si="294"/>
        <v>109676.41666666667</v>
      </c>
      <c r="X465" s="32">
        <f t="shared" si="294"/>
        <v>109676.41666666667</v>
      </c>
      <c r="Y465" s="32">
        <f t="shared" si="294"/>
        <v>109676.41666666667</v>
      </c>
      <c r="Z465" s="32">
        <f t="shared" si="294"/>
        <v>109676.41666666667</v>
      </c>
      <c r="AA465" s="32">
        <f t="shared" si="294"/>
        <v>109676.41666666667</v>
      </c>
      <c r="AB465" s="32">
        <f t="shared" si="294"/>
        <v>109676.41666666667</v>
      </c>
      <c r="AC465" s="32">
        <f t="shared" si="294"/>
        <v>109676.41666666667</v>
      </c>
      <c r="AD465" s="32">
        <f t="shared" si="294"/>
        <v>109676.41666666667</v>
      </c>
      <c r="AE465" s="33">
        <f t="shared" si="300"/>
        <v>1316117</v>
      </c>
      <c r="AF465" s="76"/>
    </row>
    <row r="466" spans="1:32" x14ac:dyDescent="0.25">
      <c r="A466" s="29">
        <f t="shared" si="279"/>
        <v>432</v>
      </c>
      <c r="B466" s="29"/>
      <c r="C466" s="29">
        <f t="shared" si="295"/>
        <v>16</v>
      </c>
      <c r="D466" s="30" t="s">
        <v>492</v>
      </c>
      <c r="E466" s="38">
        <v>312</v>
      </c>
      <c r="F466" s="23" t="str">
        <f t="shared" si="284"/>
        <v>от 100 до 900 жителей</v>
      </c>
      <c r="G466" s="39">
        <f t="shared" si="285"/>
        <v>1</v>
      </c>
      <c r="H466" s="72" t="str">
        <f t="shared" si="296"/>
        <v>1</v>
      </c>
      <c r="I466" s="25" t="str">
        <f t="shared" si="286"/>
        <v>соответствует</v>
      </c>
      <c r="J466" s="25" t="str">
        <f t="shared" si="298"/>
        <v>1</v>
      </c>
      <c r="K466" s="25">
        <v>1</v>
      </c>
      <c r="L466" s="25" t="str">
        <f t="shared" si="287"/>
        <v>укомплектован</v>
      </c>
      <c r="M466" s="25" t="str">
        <f t="shared" si="297"/>
        <v>1</v>
      </c>
      <c r="N466" s="41"/>
      <c r="O466" s="75">
        <f t="shared" si="288"/>
        <v>1</v>
      </c>
      <c r="P466" s="31">
        <f t="shared" si="299"/>
        <v>1316117</v>
      </c>
      <c r="Q466" s="31">
        <f t="shared" si="290"/>
        <v>1316117</v>
      </c>
      <c r="R466" s="31">
        <f t="shared" si="291"/>
        <v>1316117</v>
      </c>
      <c r="S466" s="32">
        <f t="shared" si="293"/>
        <v>109676.41666666667</v>
      </c>
      <c r="T466" s="32">
        <f t="shared" si="294"/>
        <v>109676.41666666667</v>
      </c>
      <c r="U466" s="32">
        <f t="shared" si="294"/>
        <v>109676.41666666667</v>
      </c>
      <c r="V466" s="32">
        <f t="shared" si="294"/>
        <v>109676.41666666667</v>
      </c>
      <c r="W466" s="32">
        <f t="shared" si="294"/>
        <v>109676.41666666667</v>
      </c>
      <c r="X466" s="32">
        <f t="shared" si="294"/>
        <v>109676.41666666667</v>
      </c>
      <c r="Y466" s="32">
        <f t="shared" si="294"/>
        <v>109676.41666666667</v>
      </c>
      <c r="Z466" s="32">
        <f t="shared" si="294"/>
        <v>109676.41666666667</v>
      </c>
      <c r="AA466" s="32">
        <f t="shared" si="294"/>
        <v>109676.41666666667</v>
      </c>
      <c r="AB466" s="32">
        <f t="shared" si="294"/>
        <v>109676.41666666667</v>
      </c>
      <c r="AC466" s="32">
        <f t="shared" si="294"/>
        <v>109676.41666666667</v>
      </c>
      <c r="AD466" s="32">
        <f t="shared" si="294"/>
        <v>109676.41666666667</v>
      </c>
      <c r="AE466" s="33">
        <f t="shared" si="300"/>
        <v>1316117</v>
      </c>
      <c r="AF466" s="76"/>
    </row>
    <row r="467" spans="1:32" x14ac:dyDescent="0.25">
      <c r="A467" s="29">
        <f>A466+1</f>
        <v>433</v>
      </c>
      <c r="B467" s="29"/>
      <c r="C467" s="29">
        <f t="shared" si="295"/>
        <v>17</v>
      </c>
      <c r="D467" s="30" t="s">
        <v>493</v>
      </c>
      <c r="E467" s="38">
        <v>460</v>
      </c>
      <c r="F467" s="23" t="str">
        <f t="shared" si="284"/>
        <v>от 100 до 900 жителей</v>
      </c>
      <c r="G467" s="39">
        <f t="shared" si="285"/>
        <v>1</v>
      </c>
      <c r="H467" s="72" t="str">
        <f t="shared" si="296"/>
        <v>1</v>
      </c>
      <c r="I467" s="25" t="str">
        <f t="shared" si="286"/>
        <v>соответствует</v>
      </c>
      <c r="J467" s="25" t="str">
        <f t="shared" si="298"/>
        <v>1</v>
      </c>
      <c r="K467" s="25">
        <v>1</v>
      </c>
      <c r="L467" s="25" t="str">
        <f t="shared" si="287"/>
        <v>укомплектован</v>
      </c>
      <c r="M467" s="25" t="str">
        <f t="shared" si="297"/>
        <v>1</v>
      </c>
      <c r="N467" s="41">
        <v>0</v>
      </c>
      <c r="O467" s="75">
        <f t="shared" si="288"/>
        <v>1</v>
      </c>
      <c r="P467" s="31">
        <f t="shared" si="299"/>
        <v>1316117</v>
      </c>
      <c r="Q467" s="31">
        <f t="shared" si="290"/>
        <v>1316117</v>
      </c>
      <c r="R467" s="31">
        <f t="shared" si="291"/>
        <v>1316117</v>
      </c>
      <c r="S467" s="32">
        <f t="shared" si="293"/>
        <v>109676.41666666667</v>
      </c>
      <c r="T467" s="32">
        <f t="shared" si="294"/>
        <v>109676.41666666667</v>
      </c>
      <c r="U467" s="32">
        <f t="shared" si="294"/>
        <v>109676.41666666667</v>
      </c>
      <c r="V467" s="32">
        <f t="shared" si="294"/>
        <v>109676.41666666667</v>
      </c>
      <c r="W467" s="32">
        <f t="shared" si="294"/>
        <v>109676.41666666667</v>
      </c>
      <c r="X467" s="32">
        <f t="shared" si="294"/>
        <v>109676.41666666667</v>
      </c>
      <c r="Y467" s="32">
        <f t="shared" si="294"/>
        <v>109676.41666666667</v>
      </c>
      <c r="Z467" s="32">
        <f t="shared" si="294"/>
        <v>109676.41666666667</v>
      </c>
      <c r="AA467" s="32">
        <f t="shared" si="294"/>
        <v>109676.41666666667</v>
      </c>
      <c r="AB467" s="32">
        <f t="shared" si="294"/>
        <v>109676.41666666667</v>
      </c>
      <c r="AC467" s="32">
        <f t="shared" si="294"/>
        <v>109676.41666666667</v>
      </c>
      <c r="AD467" s="32">
        <f t="shared" si="294"/>
        <v>109676.41666666667</v>
      </c>
      <c r="AE467" s="33">
        <f t="shared" si="300"/>
        <v>1316117</v>
      </c>
      <c r="AF467" s="76"/>
    </row>
    <row r="468" spans="1:32" x14ac:dyDescent="0.25">
      <c r="A468" s="29">
        <f>A467+1</f>
        <v>434</v>
      </c>
      <c r="B468" s="29"/>
      <c r="C468" s="29">
        <f t="shared" si="295"/>
        <v>18</v>
      </c>
      <c r="D468" s="30" t="s">
        <v>494</v>
      </c>
      <c r="E468" s="38">
        <v>439</v>
      </c>
      <c r="F468" s="23" t="str">
        <f t="shared" si="284"/>
        <v>от 100 до 900 жителей</v>
      </c>
      <c r="G468" s="39">
        <f t="shared" si="285"/>
        <v>1</v>
      </c>
      <c r="H468" s="72" t="str">
        <f t="shared" si="296"/>
        <v>1</v>
      </c>
      <c r="I468" s="25" t="str">
        <f t="shared" si="286"/>
        <v>не соответствует</v>
      </c>
      <c r="J468" s="25" t="str">
        <f t="shared" si="298"/>
        <v>0,75</v>
      </c>
      <c r="K468" s="25">
        <v>0</v>
      </c>
      <c r="L468" s="25" t="str">
        <f t="shared" si="287"/>
        <v>укомплектован</v>
      </c>
      <c r="M468" s="25" t="str">
        <f t="shared" si="297"/>
        <v>1</v>
      </c>
      <c r="N468" s="41"/>
      <c r="O468" s="75">
        <f t="shared" si="288"/>
        <v>0.75</v>
      </c>
      <c r="P468" s="31">
        <f t="shared" si="299"/>
        <v>1316117</v>
      </c>
      <c r="Q468" s="31">
        <f t="shared" si="290"/>
        <v>987087.75</v>
      </c>
      <c r="R468" s="31">
        <f t="shared" si="291"/>
        <v>987088</v>
      </c>
      <c r="S468" s="32">
        <f t="shared" si="293"/>
        <v>82257.333333333328</v>
      </c>
      <c r="T468" s="32">
        <f t="shared" ref="T468:AD471" si="301">S468</f>
        <v>82257.333333333328</v>
      </c>
      <c r="U468" s="32">
        <f t="shared" si="301"/>
        <v>82257.333333333328</v>
      </c>
      <c r="V468" s="32">
        <f t="shared" si="301"/>
        <v>82257.333333333328</v>
      </c>
      <c r="W468" s="32">
        <f t="shared" si="301"/>
        <v>82257.333333333328</v>
      </c>
      <c r="X468" s="32">
        <f t="shared" si="301"/>
        <v>82257.333333333328</v>
      </c>
      <c r="Y468" s="32">
        <f t="shared" si="301"/>
        <v>82257.333333333328</v>
      </c>
      <c r="Z468" s="32">
        <f t="shared" si="301"/>
        <v>82257.333333333328</v>
      </c>
      <c r="AA468" s="32">
        <f t="shared" si="301"/>
        <v>82257.333333333328</v>
      </c>
      <c r="AB468" s="32">
        <f t="shared" si="301"/>
        <v>82257.333333333328</v>
      </c>
      <c r="AC468" s="32">
        <f t="shared" si="301"/>
        <v>82257.333333333328</v>
      </c>
      <c r="AD468" s="32">
        <f t="shared" si="301"/>
        <v>82257.333333333328</v>
      </c>
      <c r="AE468" s="33">
        <f t="shared" si="300"/>
        <v>987088.00000000012</v>
      </c>
      <c r="AF468" s="76"/>
    </row>
    <row r="469" spans="1:32" ht="30" x14ac:dyDescent="0.25">
      <c r="A469" s="29">
        <f t="shared" si="279"/>
        <v>435</v>
      </c>
      <c r="B469" s="29"/>
      <c r="C469" s="29">
        <f t="shared" si="295"/>
        <v>19</v>
      </c>
      <c r="D469" s="30" t="s">
        <v>495</v>
      </c>
      <c r="E469" s="38">
        <v>98</v>
      </c>
      <c r="F469" s="23" t="str">
        <f t="shared" si="284"/>
        <v>до 100 жителей</v>
      </c>
      <c r="G469" s="39">
        <f t="shared" si="285"/>
        <v>0</v>
      </c>
      <c r="H469" s="72">
        <f t="shared" si="296"/>
        <v>0.9</v>
      </c>
      <c r="I469" s="25" t="str">
        <f t="shared" si="286"/>
        <v>не соответствует</v>
      </c>
      <c r="J469" s="25" t="str">
        <f t="shared" si="298"/>
        <v>0,75</v>
      </c>
      <c r="K469" s="25">
        <v>0</v>
      </c>
      <c r="L469" s="25" t="str">
        <f t="shared" si="287"/>
        <v>укомплектован</v>
      </c>
      <c r="M469" s="25" t="str">
        <f t="shared" si="297"/>
        <v>1</v>
      </c>
      <c r="N469" s="41">
        <v>0</v>
      </c>
      <c r="O469" s="75">
        <f t="shared" si="288"/>
        <v>0.67500000000000004</v>
      </c>
      <c r="P469" s="31">
        <f t="shared" si="299"/>
        <v>1184505.3</v>
      </c>
      <c r="Q469" s="31">
        <f t="shared" si="290"/>
        <v>888378.97500000009</v>
      </c>
      <c r="R469" s="31">
        <f t="shared" si="291"/>
        <v>888379</v>
      </c>
      <c r="S469" s="32">
        <f t="shared" si="293"/>
        <v>74031.583333333328</v>
      </c>
      <c r="T469" s="32">
        <f t="shared" si="301"/>
        <v>74031.583333333328</v>
      </c>
      <c r="U469" s="32">
        <f t="shared" si="301"/>
        <v>74031.583333333328</v>
      </c>
      <c r="V469" s="32">
        <f t="shared" si="301"/>
        <v>74031.583333333328</v>
      </c>
      <c r="W469" s="32">
        <f t="shared" si="301"/>
        <v>74031.583333333328</v>
      </c>
      <c r="X469" s="32">
        <f t="shared" si="301"/>
        <v>74031.583333333328</v>
      </c>
      <c r="Y469" s="32">
        <f t="shared" si="301"/>
        <v>74031.583333333328</v>
      </c>
      <c r="Z469" s="32">
        <f t="shared" si="301"/>
        <v>74031.583333333328</v>
      </c>
      <c r="AA469" s="32">
        <f t="shared" si="301"/>
        <v>74031.583333333328</v>
      </c>
      <c r="AB469" s="32">
        <f t="shared" si="301"/>
        <v>74031.583333333328</v>
      </c>
      <c r="AC469" s="32">
        <f t="shared" si="301"/>
        <v>74031.583333333328</v>
      </c>
      <c r="AD469" s="32">
        <f t="shared" si="301"/>
        <v>74031.583333333328</v>
      </c>
      <c r="AE469" s="33">
        <f t="shared" si="300"/>
        <v>888379.00000000012</v>
      </c>
      <c r="AF469" s="76"/>
    </row>
    <row r="470" spans="1:32" x14ac:dyDescent="0.25">
      <c r="A470" s="29">
        <f t="shared" si="279"/>
        <v>436</v>
      </c>
      <c r="B470" s="29"/>
      <c r="C470" s="29">
        <f t="shared" si="295"/>
        <v>20</v>
      </c>
      <c r="D470" s="30" t="s">
        <v>496</v>
      </c>
      <c r="E470" s="38">
        <v>400</v>
      </c>
      <c r="F470" s="23" t="str">
        <f t="shared" si="284"/>
        <v>от 100 до 900 жителей</v>
      </c>
      <c r="G470" s="39">
        <f t="shared" si="285"/>
        <v>1</v>
      </c>
      <c r="H470" s="72" t="str">
        <f t="shared" si="296"/>
        <v>1</v>
      </c>
      <c r="I470" s="25" t="str">
        <f t="shared" si="286"/>
        <v>не соответствует</v>
      </c>
      <c r="J470" s="25" t="str">
        <f t="shared" si="298"/>
        <v>0,75</v>
      </c>
      <c r="K470" s="25">
        <v>0</v>
      </c>
      <c r="L470" s="25" t="str">
        <f t="shared" si="287"/>
        <v>укомплектован</v>
      </c>
      <c r="M470" s="25" t="str">
        <f t="shared" si="297"/>
        <v>1</v>
      </c>
      <c r="N470" s="41"/>
      <c r="O470" s="75">
        <f t="shared" si="288"/>
        <v>0.75</v>
      </c>
      <c r="P470" s="31">
        <f t="shared" si="299"/>
        <v>1316117</v>
      </c>
      <c r="Q470" s="31">
        <f t="shared" si="290"/>
        <v>987087.75</v>
      </c>
      <c r="R470" s="31">
        <f t="shared" si="291"/>
        <v>987088</v>
      </c>
      <c r="S470" s="32">
        <f t="shared" si="293"/>
        <v>82257.333333333328</v>
      </c>
      <c r="T470" s="32">
        <f t="shared" si="301"/>
        <v>82257.333333333328</v>
      </c>
      <c r="U470" s="32">
        <f t="shared" si="301"/>
        <v>82257.333333333328</v>
      </c>
      <c r="V470" s="32">
        <f t="shared" si="301"/>
        <v>82257.333333333328</v>
      </c>
      <c r="W470" s="32">
        <f t="shared" si="301"/>
        <v>82257.333333333328</v>
      </c>
      <c r="X470" s="32">
        <f t="shared" si="301"/>
        <v>82257.333333333328</v>
      </c>
      <c r="Y470" s="32">
        <f t="shared" si="301"/>
        <v>82257.333333333328</v>
      </c>
      <c r="Z470" s="32">
        <f t="shared" si="301"/>
        <v>82257.333333333328</v>
      </c>
      <c r="AA470" s="32">
        <f t="shared" si="301"/>
        <v>82257.333333333328</v>
      </c>
      <c r="AB470" s="32">
        <f t="shared" si="301"/>
        <v>82257.333333333328</v>
      </c>
      <c r="AC470" s="32">
        <f t="shared" si="301"/>
        <v>82257.333333333328</v>
      </c>
      <c r="AD470" s="32">
        <f t="shared" si="301"/>
        <v>82257.333333333328</v>
      </c>
      <c r="AE470" s="33">
        <f t="shared" si="300"/>
        <v>987088.00000000012</v>
      </c>
      <c r="AF470" s="76"/>
    </row>
    <row r="471" spans="1:32" x14ac:dyDescent="0.25">
      <c r="A471" s="29">
        <f>A470+1</f>
        <v>437</v>
      </c>
      <c r="B471" s="29"/>
      <c r="C471" s="29">
        <f t="shared" si="295"/>
        <v>21</v>
      </c>
      <c r="D471" s="30" t="s">
        <v>497</v>
      </c>
      <c r="E471" s="38">
        <v>794</v>
      </c>
      <c r="F471" s="23" t="str">
        <f t="shared" si="284"/>
        <v>от 100 до 900 жителей</v>
      </c>
      <c r="G471" s="39">
        <f t="shared" si="285"/>
        <v>1</v>
      </c>
      <c r="H471" s="72" t="str">
        <f t="shared" si="296"/>
        <v>1</v>
      </c>
      <c r="I471" s="25" t="str">
        <f t="shared" si="286"/>
        <v>не соответствует</v>
      </c>
      <c r="J471" s="25" t="str">
        <f t="shared" si="298"/>
        <v>0,75</v>
      </c>
      <c r="K471" s="25">
        <v>0</v>
      </c>
      <c r="L471" s="25" t="str">
        <f t="shared" si="287"/>
        <v>укомплектован</v>
      </c>
      <c r="M471" s="25" t="str">
        <f t="shared" si="297"/>
        <v>1</v>
      </c>
      <c r="N471" s="41"/>
      <c r="O471" s="75">
        <f t="shared" si="288"/>
        <v>0.75</v>
      </c>
      <c r="P471" s="31">
        <f t="shared" si="299"/>
        <v>1316117</v>
      </c>
      <c r="Q471" s="31">
        <f t="shared" si="290"/>
        <v>987087.75</v>
      </c>
      <c r="R471" s="31">
        <f t="shared" si="291"/>
        <v>987088</v>
      </c>
      <c r="S471" s="32">
        <f t="shared" si="293"/>
        <v>82257.333333333328</v>
      </c>
      <c r="T471" s="32">
        <f t="shared" si="301"/>
        <v>82257.333333333328</v>
      </c>
      <c r="U471" s="32">
        <f t="shared" si="301"/>
        <v>82257.333333333328</v>
      </c>
      <c r="V471" s="32">
        <f t="shared" si="301"/>
        <v>82257.333333333328</v>
      </c>
      <c r="W471" s="32">
        <f t="shared" si="301"/>
        <v>82257.333333333328</v>
      </c>
      <c r="X471" s="32">
        <f t="shared" si="301"/>
        <v>82257.333333333328</v>
      </c>
      <c r="Y471" s="32">
        <f t="shared" si="301"/>
        <v>82257.333333333328</v>
      </c>
      <c r="Z471" s="32">
        <f t="shared" si="301"/>
        <v>82257.333333333328</v>
      </c>
      <c r="AA471" s="32">
        <f t="shared" si="301"/>
        <v>82257.333333333328</v>
      </c>
      <c r="AB471" s="32">
        <f t="shared" si="301"/>
        <v>82257.333333333328</v>
      </c>
      <c r="AC471" s="32">
        <f t="shared" si="301"/>
        <v>82257.333333333328</v>
      </c>
      <c r="AD471" s="32">
        <f t="shared" si="301"/>
        <v>82257.333333333328</v>
      </c>
      <c r="AE471" s="33">
        <f t="shared" si="300"/>
        <v>987088.00000000012</v>
      </c>
      <c r="AF471" s="76"/>
    </row>
    <row r="472" spans="1:32" x14ac:dyDescent="0.25">
      <c r="A472" s="19"/>
      <c r="B472" s="19">
        <v>1</v>
      </c>
      <c r="C472" s="19"/>
      <c r="D472" s="55"/>
      <c r="E472" s="38"/>
      <c r="F472" s="35"/>
      <c r="G472" s="39"/>
      <c r="H472" s="72"/>
      <c r="I472" s="40"/>
      <c r="J472" s="40"/>
      <c r="K472" s="40"/>
      <c r="L472" s="40"/>
      <c r="M472" s="40"/>
      <c r="N472" s="41"/>
      <c r="O472" s="75"/>
      <c r="P472" s="26">
        <f t="shared" ref="P472:AC472" si="302">SUM(P12:P471)/2</f>
        <v>590897413.69999933</v>
      </c>
      <c r="Q472" s="26">
        <f t="shared" si="302"/>
        <v>459811522.22500044</v>
      </c>
      <c r="R472" s="26">
        <f t="shared" si="302"/>
        <v>432806521</v>
      </c>
      <c r="S472" s="27">
        <f t="shared" si="302"/>
        <v>36067210.083333425</v>
      </c>
      <c r="T472" s="27">
        <f t="shared" si="302"/>
        <v>36067210.083333425</v>
      </c>
      <c r="U472" s="27">
        <f t="shared" si="302"/>
        <v>36067210.083333425</v>
      </c>
      <c r="V472" s="27">
        <f t="shared" si="302"/>
        <v>36067210.083333425</v>
      </c>
      <c r="W472" s="27">
        <f t="shared" si="302"/>
        <v>36067210.083333425</v>
      </c>
      <c r="X472" s="27">
        <f t="shared" si="302"/>
        <v>36067210.083333425</v>
      </c>
      <c r="Y472" s="27">
        <f t="shared" si="302"/>
        <v>36067210.083333425</v>
      </c>
      <c r="Z472" s="27">
        <f t="shared" si="302"/>
        <v>36067210.083333425</v>
      </c>
      <c r="AA472" s="27">
        <f t="shared" si="302"/>
        <v>36067210.083333425</v>
      </c>
      <c r="AB472" s="27">
        <f t="shared" si="302"/>
        <v>36067210.083333425</v>
      </c>
      <c r="AC472" s="27">
        <f t="shared" si="302"/>
        <v>36067210.083333425</v>
      </c>
      <c r="AD472" s="27">
        <f>SUM(AD12:AD471)/2</f>
        <v>36067210.083333425</v>
      </c>
      <c r="AE472" s="28">
        <f>SUM(AE12:AE471)/2</f>
        <v>432806521</v>
      </c>
      <c r="AF472" s="77"/>
    </row>
    <row r="473" spans="1:32" x14ac:dyDescent="0.25">
      <c r="A473" s="8"/>
      <c r="B473" s="8"/>
      <c r="C473" s="8"/>
      <c r="D473" s="13"/>
      <c r="E473" s="56"/>
      <c r="F473" s="15"/>
      <c r="G473" s="57"/>
      <c r="H473" s="70"/>
      <c r="I473" s="7"/>
      <c r="J473" s="7"/>
      <c r="K473" s="7"/>
      <c r="L473" s="7"/>
      <c r="M473" s="7"/>
      <c r="P473" s="8"/>
      <c r="Q473" s="8"/>
      <c r="R473" s="58"/>
      <c r="S473" s="59"/>
      <c r="T473" s="8"/>
      <c r="U473" s="8"/>
      <c r="V473" s="58"/>
      <c r="W473" s="8"/>
      <c r="X473" s="8"/>
      <c r="Y473" s="8"/>
      <c r="Z473" s="8"/>
      <c r="AA473" s="8"/>
      <c r="AB473" s="8"/>
      <c r="AC473" s="8"/>
      <c r="AD473" s="60"/>
      <c r="AE473" s="61"/>
      <c r="AF473" s="8"/>
    </row>
    <row r="474" spans="1:32" x14ac:dyDescent="0.25">
      <c r="A474" s="8" t="s">
        <v>498</v>
      </c>
      <c r="B474" s="8"/>
      <c r="C474" s="8"/>
      <c r="D474" s="13"/>
      <c r="E474" s="56"/>
      <c r="F474" s="15"/>
      <c r="G474" s="57"/>
      <c r="H474" s="70"/>
      <c r="I474" s="7"/>
      <c r="J474" s="7"/>
      <c r="K474" s="7"/>
      <c r="L474" s="7"/>
      <c r="M474" s="7"/>
      <c r="P474" s="8"/>
      <c r="Q474" s="8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1"/>
      <c r="AF474" s="8"/>
    </row>
    <row r="475" spans="1:32" x14ac:dyDescent="0.25">
      <c r="H475" s="17"/>
      <c r="K475" s="17"/>
      <c r="N475" s="17"/>
      <c r="O475" s="17"/>
      <c r="S475" s="62"/>
      <c r="AB475" s="63"/>
    </row>
    <row r="476" spans="1:32" x14ac:dyDescent="0.25">
      <c r="H476" s="17"/>
      <c r="K476" s="17"/>
      <c r="N476" s="17"/>
      <c r="O476" s="17"/>
      <c r="AB476" s="63"/>
    </row>
  </sheetData>
  <autoFilter ref="A11:WWJ472"/>
  <mergeCells count="23">
    <mergeCell ref="A1:AF1"/>
    <mergeCell ref="H9:H11"/>
    <mergeCell ref="AF9:AF11"/>
    <mergeCell ref="I9:I11"/>
    <mergeCell ref="J9:J11"/>
    <mergeCell ref="K9:K11"/>
    <mergeCell ref="L9:L11"/>
    <mergeCell ref="M9:M11"/>
    <mergeCell ref="A8:AF8"/>
    <mergeCell ref="AE9:AE11"/>
    <mergeCell ref="O9:O11"/>
    <mergeCell ref="N9:N11"/>
    <mergeCell ref="P9:P11"/>
    <mergeCell ref="Q9:Q11"/>
    <mergeCell ref="R9:R11"/>
    <mergeCell ref="S9:AD10"/>
    <mergeCell ref="F9:F11"/>
    <mergeCell ref="G9:G11"/>
    <mergeCell ref="A9:A11"/>
    <mergeCell ref="B9:B11"/>
    <mergeCell ref="C9:C11"/>
    <mergeCell ref="D9:D11"/>
    <mergeCell ref="E9:E11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5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selection activeCell="H16" sqref="H16"/>
    </sheetView>
  </sheetViews>
  <sheetFormatPr defaultRowHeight="15" x14ac:dyDescent="0.25"/>
  <cols>
    <col min="1" max="1" width="33.42578125" style="87" customWidth="1"/>
    <col min="2" max="2" width="15.5703125" style="87" customWidth="1"/>
    <col min="3" max="3" width="15.85546875" style="87" customWidth="1"/>
    <col min="4" max="4" width="23.28515625" style="87" customWidth="1"/>
    <col min="5" max="5" width="17.42578125" style="87" customWidth="1"/>
    <col min="6" max="6" width="11.140625" style="87" customWidth="1"/>
    <col min="7" max="7" width="18.28515625" style="87" customWidth="1"/>
    <col min="8" max="9" width="16" style="87" customWidth="1"/>
    <col min="10" max="10" width="22.28515625" style="87" customWidth="1"/>
    <col min="11" max="11" width="21.7109375" style="87" customWidth="1"/>
    <col min="12" max="12" width="22.42578125" style="87" customWidth="1"/>
    <col min="13" max="13" width="23.42578125" style="87" customWidth="1"/>
    <col min="14" max="14" width="12.5703125" style="87" customWidth="1"/>
    <col min="15" max="15" width="10.85546875" style="87" customWidth="1"/>
    <col min="16" max="16" width="12.85546875" style="87" customWidth="1"/>
    <col min="17" max="17" width="9.140625" style="88"/>
    <col min="18" max="18" width="10.5703125" style="88" bestFit="1" customWidth="1"/>
    <col min="19" max="16384" width="9.140625" style="88"/>
  </cols>
  <sheetData>
    <row r="1" spans="1:17" x14ac:dyDescent="0.25">
      <c r="A1" s="119" t="s">
        <v>912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3" spans="1:17" s="90" customFormat="1" x14ac:dyDescent="0.25">
      <c r="A3" s="120" t="s">
        <v>890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89"/>
      <c r="P3" s="87"/>
    </row>
    <row r="4" spans="1:17" s="90" customForma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87"/>
    </row>
    <row r="5" spans="1:17" ht="30" x14ac:dyDescent="0.25">
      <c r="K5" s="92" t="s">
        <v>891</v>
      </c>
      <c r="L5" s="93">
        <v>1.0006616850109999</v>
      </c>
      <c r="M5" s="94">
        <v>847.61</v>
      </c>
    </row>
    <row r="6" spans="1:17" x14ac:dyDescent="0.25">
      <c r="A6" s="121" t="s">
        <v>892</v>
      </c>
      <c r="B6" s="123" t="s">
        <v>893</v>
      </c>
      <c r="C6" s="124"/>
      <c r="D6" s="124"/>
      <c r="E6" s="124"/>
      <c r="F6" s="124"/>
      <c r="G6" s="124"/>
      <c r="H6" s="124"/>
      <c r="I6" s="124"/>
      <c r="J6" s="125"/>
      <c r="K6" s="126" t="s">
        <v>894</v>
      </c>
      <c r="L6" s="126" t="s">
        <v>895</v>
      </c>
      <c r="M6" s="128" t="s">
        <v>896</v>
      </c>
      <c r="N6" s="129"/>
    </row>
    <row r="7" spans="1:17" ht="240" x14ac:dyDescent="0.25">
      <c r="A7" s="122"/>
      <c r="B7" s="95" t="s">
        <v>897</v>
      </c>
      <c r="C7" s="95" t="s">
        <v>898</v>
      </c>
      <c r="D7" s="95" t="s">
        <v>899</v>
      </c>
      <c r="E7" s="95" t="s">
        <v>900</v>
      </c>
      <c r="F7" s="95" t="s">
        <v>901</v>
      </c>
      <c r="G7" s="95" t="s">
        <v>902</v>
      </c>
      <c r="H7" s="96" t="s">
        <v>903</v>
      </c>
      <c r="I7" s="96" t="s">
        <v>904</v>
      </c>
      <c r="J7" s="96" t="s">
        <v>905</v>
      </c>
      <c r="K7" s="127"/>
      <c r="L7" s="127"/>
      <c r="M7" s="97" t="s">
        <v>906</v>
      </c>
      <c r="N7" s="97" t="s">
        <v>907</v>
      </c>
    </row>
    <row r="8" spans="1:17" ht="30" x14ac:dyDescent="0.25">
      <c r="A8" s="98" t="s">
        <v>908</v>
      </c>
      <c r="B8" s="99">
        <v>224.77</v>
      </c>
      <c r="C8" s="100">
        <v>1.75</v>
      </c>
      <c r="D8" s="100">
        <v>1.113</v>
      </c>
      <c r="E8" s="100">
        <v>1.0126999999999999</v>
      </c>
      <c r="F8" s="100">
        <f>ROUND(C8*D8*E8,4)</f>
        <v>1.9724999999999999</v>
      </c>
      <c r="G8" s="99">
        <f>B8*F8</f>
        <v>443.35882500000002</v>
      </c>
      <c r="H8" s="100">
        <v>1.2875000000000001</v>
      </c>
      <c r="I8" s="99">
        <v>48.15</v>
      </c>
      <c r="J8" s="99">
        <f>G8*H8*$L$5+I8</f>
        <v>619.35219319458372</v>
      </c>
      <c r="K8" s="99">
        <v>183.19</v>
      </c>
      <c r="L8" s="99">
        <v>53.89</v>
      </c>
      <c r="M8" s="101">
        <f>ROUND(N8*$M$5,2)</f>
        <v>856.43</v>
      </c>
      <c r="N8" s="100">
        <v>1.0104</v>
      </c>
      <c r="Q8" s="102"/>
    </row>
    <row r="9" spans="1:17" x14ac:dyDescent="0.25">
      <c r="A9" s="98" t="s">
        <v>909</v>
      </c>
      <c r="B9" s="99">
        <v>224.77</v>
      </c>
      <c r="C9" s="100">
        <v>1.75</v>
      </c>
      <c r="D9" s="100">
        <v>1.113</v>
      </c>
      <c r="E9" s="100">
        <v>1.0123</v>
      </c>
      <c r="F9" s="100">
        <f>ROUND(C9*D9*E9,4)</f>
        <v>1.9717</v>
      </c>
      <c r="G9" s="99">
        <f>B9*F9</f>
        <v>443.17900900000001</v>
      </c>
      <c r="H9" s="103">
        <v>1.2835000000000001</v>
      </c>
      <c r="I9" s="99">
        <v>48.73</v>
      </c>
      <c r="J9" s="99">
        <f t="shared" ref="J9:J11" si="0">G9*H9*$L$5+I9</f>
        <v>617.92663789020594</v>
      </c>
      <c r="K9" s="99">
        <v>156.80000000000001</v>
      </c>
      <c r="L9" s="99">
        <v>55.08</v>
      </c>
      <c r="M9" s="101">
        <f>ROUND(N9*$M$5,2)</f>
        <v>829.81</v>
      </c>
      <c r="N9" s="100">
        <v>0.97899999999999998</v>
      </c>
      <c r="Q9" s="102"/>
    </row>
    <row r="10" spans="1:17" ht="30" x14ac:dyDescent="0.25">
      <c r="A10" s="98" t="s">
        <v>910</v>
      </c>
      <c r="B10" s="99">
        <v>224.77</v>
      </c>
      <c r="C10" s="100">
        <v>1.75</v>
      </c>
      <c r="D10" s="100">
        <v>1.113</v>
      </c>
      <c r="E10" s="100">
        <v>0.9919</v>
      </c>
      <c r="F10" s="100">
        <f>ROUND(C10*D10*E10,4)</f>
        <v>1.9319999999999999</v>
      </c>
      <c r="G10" s="99">
        <f>B10*F10</f>
        <v>434.25564000000003</v>
      </c>
      <c r="H10" s="103">
        <v>1.2916000000000001</v>
      </c>
      <c r="I10" s="99">
        <v>65.790000000000006</v>
      </c>
      <c r="J10" s="99">
        <f t="shared" si="0"/>
        <v>627.04571354654672</v>
      </c>
      <c r="K10" s="99">
        <v>286.83</v>
      </c>
      <c r="L10" s="99">
        <v>53.58</v>
      </c>
      <c r="M10" s="101">
        <f>ROUND(N10*$M$5,2)</f>
        <v>967.46</v>
      </c>
      <c r="N10" s="100">
        <v>1.1414</v>
      </c>
      <c r="Q10" s="102"/>
    </row>
    <row r="11" spans="1:17" ht="30" x14ac:dyDescent="0.25">
      <c r="A11" s="98" t="s">
        <v>911</v>
      </c>
      <c r="B11" s="99">
        <v>224.77</v>
      </c>
      <c r="C11" s="100">
        <v>1.75</v>
      </c>
      <c r="D11" s="100">
        <v>1.04</v>
      </c>
      <c r="E11" s="100">
        <v>1.0087999999999999</v>
      </c>
      <c r="F11" s="100">
        <f>ROUND(C11*D11*E11,4)</f>
        <v>1.8360000000000001</v>
      </c>
      <c r="G11" s="99">
        <f>B11*F11</f>
        <v>412.67772000000002</v>
      </c>
      <c r="H11" s="103">
        <v>1.3198000000000001</v>
      </c>
      <c r="I11" s="99">
        <v>33.869999999999997</v>
      </c>
      <c r="J11" s="99">
        <f t="shared" si="0"/>
        <v>578.88244295690856</v>
      </c>
      <c r="K11" s="99">
        <v>163.22999999999999</v>
      </c>
      <c r="L11" s="99">
        <v>51.07</v>
      </c>
      <c r="M11" s="101">
        <f>ROUND(N11*$M$5,2)</f>
        <v>793.19</v>
      </c>
      <c r="N11" s="100">
        <v>0.93579999999999997</v>
      </c>
      <c r="Q11" s="102"/>
    </row>
    <row r="12" spans="1:17" x14ac:dyDescent="0.25">
      <c r="M12" s="104"/>
    </row>
  </sheetData>
  <mergeCells count="7">
    <mergeCell ref="A1:N1"/>
    <mergeCell ref="A3:N3"/>
    <mergeCell ref="A6:A7"/>
    <mergeCell ref="B6:J6"/>
    <mergeCell ref="K6:K7"/>
    <mergeCell ref="L6:L7"/>
    <mergeCell ref="M6:N6"/>
  </mergeCells>
  <printOptions horizontalCentered="1"/>
  <pageMargins left="0.39370078740157483" right="0.39370078740157483" top="0.74803149606299213" bottom="0.3937007874015748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0"/>
  <sheetViews>
    <sheetView tabSelected="1" topLeftCell="A64" workbookViewId="0">
      <selection activeCell="A95" sqref="A95:XFD95"/>
    </sheetView>
  </sheetViews>
  <sheetFormatPr defaultRowHeight="15.75" x14ac:dyDescent="0.25"/>
  <cols>
    <col min="1" max="1" width="18.5703125" style="80" customWidth="1"/>
    <col min="2" max="2" width="111.85546875" style="80" customWidth="1"/>
    <col min="3" max="16384" width="9.140625" style="80"/>
  </cols>
  <sheetData>
    <row r="1" spans="1:2" x14ac:dyDescent="0.25">
      <c r="A1" s="130" t="s">
        <v>889</v>
      </c>
      <c r="B1" s="130"/>
    </row>
    <row r="2" spans="1:2" ht="42" customHeight="1" x14ac:dyDescent="0.25">
      <c r="A2" s="131" t="s">
        <v>504</v>
      </c>
      <c r="B2" s="131"/>
    </row>
    <row r="3" spans="1:2" x14ac:dyDescent="0.25">
      <c r="A3" s="81"/>
    </row>
    <row r="4" spans="1:2" x14ac:dyDescent="0.25">
      <c r="A4" s="82" t="s">
        <v>505</v>
      </c>
      <c r="B4" s="82" t="s">
        <v>506</v>
      </c>
    </row>
    <row r="5" spans="1:2" x14ac:dyDescent="0.25">
      <c r="A5" s="132" t="s">
        <v>507</v>
      </c>
      <c r="B5" s="132"/>
    </row>
    <row r="6" spans="1:2" x14ac:dyDescent="0.25">
      <c r="A6" s="83" t="s">
        <v>508</v>
      </c>
      <c r="B6" s="84" t="s">
        <v>509</v>
      </c>
    </row>
    <row r="7" spans="1:2" x14ac:dyDescent="0.25">
      <c r="A7" s="83" t="s">
        <v>510</v>
      </c>
      <c r="B7" s="84" t="s">
        <v>511</v>
      </c>
    </row>
    <row r="8" spans="1:2" x14ac:dyDescent="0.25">
      <c r="A8" s="83" t="s">
        <v>512</v>
      </c>
      <c r="B8" s="84" t="s">
        <v>513</v>
      </c>
    </row>
    <row r="9" spans="1:2" x14ac:dyDescent="0.25">
      <c r="A9" s="83" t="s">
        <v>514</v>
      </c>
      <c r="B9" s="84" t="s">
        <v>515</v>
      </c>
    </row>
    <row r="10" spans="1:2" x14ac:dyDescent="0.25">
      <c r="A10" s="83" t="s">
        <v>516</v>
      </c>
      <c r="B10" s="84" t="s">
        <v>517</v>
      </c>
    </row>
    <row r="11" spans="1:2" x14ac:dyDescent="0.25">
      <c r="A11" s="83" t="s">
        <v>518</v>
      </c>
      <c r="B11" s="84" t="s">
        <v>519</v>
      </c>
    </row>
    <row r="12" spans="1:2" x14ac:dyDescent="0.25">
      <c r="A12" s="83" t="s">
        <v>520</v>
      </c>
      <c r="B12" s="84" t="s">
        <v>521</v>
      </c>
    </row>
    <row r="13" spans="1:2" x14ac:dyDescent="0.25">
      <c r="A13" s="83" t="s">
        <v>522</v>
      </c>
      <c r="B13" s="84" t="s">
        <v>523</v>
      </c>
    </row>
    <row r="14" spans="1:2" x14ac:dyDescent="0.25">
      <c r="A14" s="83" t="s">
        <v>524</v>
      </c>
      <c r="B14" s="84" t="s">
        <v>525</v>
      </c>
    </row>
    <row r="15" spans="1:2" x14ac:dyDescent="0.25">
      <c r="A15" s="83" t="s">
        <v>526</v>
      </c>
      <c r="B15" s="84" t="s">
        <v>527</v>
      </c>
    </row>
    <row r="16" spans="1:2" x14ac:dyDescent="0.25">
      <c r="A16" s="83" t="s">
        <v>528</v>
      </c>
      <c r="B16" s="84" t="s">
        <v>529</v>
      </c>
    </row>
    <row r="17" spans="1:2" x14ac:dyDescent="0.25">
      <c r="A17" s="83" t="s">
        <v>530</v>
      </c>
      <c r="B17" s="84" t="s">
        <v>531</v>
      </c>
    </row>
    <row r="18" spans="1:2" x14ac:dyDescent="0.25">
      <c r="A18" s="83" t="s">
        <v>532</v>
      </c>
      <c r="B18" s="84" t="s">
        <v>533</v>
      </c>
    </row>
    <row r="19" spans="1:2" x14ac:dyDescent="0.25">
      <c r="A19" s="83" t="s">
        <v>534</v>
      </c>
      <c r="B19" s="84" t="s">
        <v>535</v>
      </c>
    </row>
    <row r="20" spans="1:2" x14ac:dyDescent="0.25">
      <c r="A20" s="83" t="s">
        <v>536</v>
      </c>
      <c r="B20" s="84" t="s">
        <v>537</v>
      </c>
    </row>
    <row r="21" spans="1:2" x14ac:dyDescent="0.25">
      <c r="A21" s="83" t="s">
        <v>538</v>
      </c>
      <c r="B21" s="84" t="s">
        <v>539</v>
      </c>
    </row>
    <row r="22" spans="1:2" x14ac:dyDescent="0.25">
      <c r="A22" s="83" t="s">
        <v>540</v>
      </c>
      <c r="B22" s="84" t="s">
        <v>541</v>
      </c>
    </row>
    <row r="23" spans="1:2" x14ac:dyDescent="0.25">
      <c r="A23" s="83" t="s">
        <v>542</v>
      </c>
      <c r="B23" s="84" t="s">
        <v>543</v>
      </c>
    </row>
    <row r="24" spans="1:2" x14ac:dyDescent="0.25">
      <c r="A24" s="83" t="s">
        <v>544</v>
      </c>
      <c r="B24" s="84" t="s">
        <v>545</v>
      </c>
    </row>
    <row r="25" spans="1:2" x14ac:dyDescent="0.25">
      <c r="A25" s="83" t="s">
        <v>546</v>
      </c>
      <c r="B25" s="84" t="s">
        <v>547</v>
      </c>
    </row>
    <row r="26" spans="1:2" x14ac:dyDescent="0.25">
      <c r="A26" s="83" t="s">
        <v>548</v>
      </c>
      <c r="B26" s="84" t="s">
        <v>549</v>
      </c>
    </row>
    <row r="27" spans="1:2" x14ac:dyDescent="0.25">
      <c r="A27" s="83" t="s">
        <v>550</v>
      </c>
      <c r="B27" s="84" t="s">
        <v>551</v>
      </c>
    </row>
    <row r="28" spans="1:2" x14ac:dyDescent="0.25">
      <c r="A28" s="83" t="s">
        <v>552</v>
      </c>
      <c r="B28" s="84" t="s">
        <v>553</v>
      </c>
    </row>
    <row r="29" spans="1:2" x14ac:dyDescent="0.25">
      <c r="A29" s="83" t="s">
        <v>554</v>
      </c>
      <c r="B29" s="84" t="s">
        <v>555</v>
      </c>
    </row>
    <row r="30" spans="1:2" x14ac:dyDescent="0.25">
      <c r="A30" s="83" t="s">
        <v>556</v>
      </c>
      <c r="B30" s="84" t="s">
        <v>557</v>
      </c>
    </row>
    <row r="31" spans="1:2" x14ac:dyDescent="0.25">
      <c r="A31" s="83" t="s">
        <v>558</v>
      </c>
      <c r="B31" s="84" t="s">
        <v>559</v>
      </c>
    </row>
    <row r="32" spans="1:2" x14ac:dyDescent="0.25">
      <c r="A32" s="83" t="s">
        <v>560</v>
      </c>
      <c r="B32" s="84" t="s">
        <v>561</v>
      </c>
    </row>
    <row r="33" spans="1:2" x14ac:dyDescent="0.25">
      <c r="A33" s="83" t="s">
        <v>562</v>
      </c>
      <c r="B33" s="84" t="s">
        <v>563</v>
      </c>
    </row>
    <row r="34" spans="1:2" x14ac:dyDescent="0.25">
      <c r="A34" s="83" t="s">
        <v>564</v>
      </c>
      <c r="B34" s="84" t="s">
        <v>565</v>
      </c>
    </row>
    <row r="35" spans="1:2" x14ac:dyDescent="0.25">
      <c r="A35" s="83" t="s">
        <v>566</v>
      </c>
      <c r="B35" s="84" t="s">
        <v>567</v>
      </c>
    </row>
    <row r="36" spans="1:2" x14ac:dyDescent="0.25">
      <c r="A36" s="83" t="s">
        <v>568</v>
      </c>
      <c r="B36" s="84" t="s">
        <v>569</v>
      </c>
    </row>
    <row r="37" spans="1:2" x14ac:dyDescent="0.25">
      <c r="A37" s="83" t="s">
        <v>570</v>
      </c>
      <c r="B37" s="84" t="s">
        <v>571</v>
      </c>
    </row>
    <row r="38" spans="1:2" x14ac:dyDescent="0.25">
      <c r="A38" s="83" t="s">
        <v>572</v>
      </c>
      <c r="B38" s="84" t="s">
        <v>573</v>
      </c>
    </row>
    <row r="39" spans="1:2" x14ac:dyDescent="0.25">
      <c r="A39" s="83" t="s">
        <v>574</v>
      </c>
      <c r="B39" s="84" t="s">
        <v>575</v>
      </c>
    </row>
    <row r="40" spans="1:2" x14ac:dyDescent="0.25">
      <c r="A40" s="83" t="s">
        <v>576</v>
      </c>
      <c r="B40" s="84" t="s">
        <v>577</v>
      </c>
    </row>
    <row r="41" spans="1:2" x14ac:dyDescent="0.25">
      <c r="A41" s="83" t="s">
        <v>578</v>
      </c>
      <c r="B41" s="84" t="s">
        <v>579</v>
      </c>
    </row>
    <row r="42" spans="1:2" x14ac:dyDescent="0.25">
      <c r="A42" s="83" t="s">
        <v>580</v>
      </c>
      <c r="B42" s="84" t="s">
        <v>581</v>
      </c>
    </row>
    <row r="43" spans="1:2" x14ac:dyDescent="0.25">
      <c r="A43" s="83" t="s">
        <v>582</v>
      </c>
      <c r="B43" s="84" t="s">
        <v>583</v>
      </c>
    </row>
    <row r="44" spans="1:2" x14ac:dyDescent="0.25">
      <c r="A44" s="83" t="s">
        <v>584</v>
      </c>
      <c r="B44" s="84" t="s">
        <v>585</v>
      </c>
    </row>
    <row r="45" spans="1:2" x14ac:dyDescent="0.25">
      <c r="A45" s="83" t="s">
        <v>586</v>
      </c>
      <c r="B45" s="84" t="s">
        <v>587</v>
      </c>
    </row>
    <row r="46" spans="1:2" x14ac:dyDescent="0.25">
      <c r="A46" s="83" t="s">
        <v>588</v>
      </c>
      <c r="B46" s="84" t="s">
        <v>589</v>
      </c>
    </row>
    <row r="47" spans="1:2" x14ac:dyDescent="0.25">
      <c r="A47" s="83" t="s">
        <v>590</v>
      </c>
      <c r="B47" s="84" t="s">
        <v>591</v>
      </c>
    </row>
    <row r="48" spans="1:2" x14ac:dyDescent="0.25">
      <c r="A48" s="83" t="s">
        <v>592</v>
      </c>
      <c r="B48" s="84" t="s">
        <v>593</v>
      </c>
    </row>
    <row r="49" spans="1:2" x14ac:dyDescent="0.25">
      <c r="A49" s="83" t="s">
        <v>594</v>
      </c>
      <c r="B49" s="84" t="s">
        <v>595</v>
      </c>
    </row>
    <row r="50" spans="1:2" x14ac:dyDescent="0.25">
      <c r="A50" s="83" t="s">
        <v>596</v>
      </c>
      <c r="B50" s="84" t="s">
        <v>597</v>
      </c>
    </row>
    <row r="51" spans="1:2" x14ac:dyDescent="0.25">
      <c r="A51" s="83" t="s">
        <v>598</v>
      </c>
      <c r="B51" s="84" t="s">
        <v>599</v>
      </c>
    </row>
    <row r="52" spans="1:2" x14ac:dyDescent="0.25">
      <c r="A52" s="83" t="s">
        <v>600</v>
      </c>
      <c r="B52" s="84" t="s">
        <v>601</v>
      </c>
    </row>
    <row r="53" spans="1:2" x14ac:dyDescent="0.25">
      <c r="A53" s="83" t="s">
        <v>602</v>
      </c>
      <c r="B53" s="84" t="s">
        <v>603</v>
      </c>
    </row>
    <row r="54" spans="1:2" x14ac:dyDescent="0.25">
      <c r="A54" s="83" t="s">
        <v>604</v>
      </c>
      <c r="B54" s="84" t="s">
        <v>605</v>
      </c>
    </row>
    <row r="55" spans="1:2" x14ac:dyDescent="0.25">
      <c r="A55" s="83" t="s">
        <v>606</v>
      </c>
      <c r="B55" s="84" t="s">
        <v>607</v>
      </c>
    </row>
    <row r="56" spans="1:2" x14ac:dyDescent="0.25">
      <c r="A56" s="83" t="s">
        <v>608</v>
      </c>
      <c r="B56" s="84" t="s">
        <v>609</v>
      </c>
    </row>
    <row r="57" spans="1:2" x14ac:dyDescent="0.25">
      <c r="A57" s="83" t="s">
        <v>610</v>
      </c>
      <c r="B57" s="84" t="s">
        <v>611</v>
      </c>
    </row>
    <row r="58" spans="1:2" x14ac:dyDescent="0.25">
      <c r="A58" s="83" t="s">
        <v>612</v>
      </c>
      <c r="B58" s="84" t="s">
        <v>613</v>
      </c>
    </row>
    <row r="59" spans="1:2" x14ac:dyDescent="0.25">
      <c r="A59" s="83" t="s">
        <v>614</v>
      </c>
      <c r="B59" s="84" t="s">
        <v>615</v>
      </c>
    </row>
    <row r="60" spans="1:2" x14ac:dyDescent="0.25">
      <c r="A60" s="83" t="s">
        <v>616</v>
      </c>
      <c r="B60" s="84" t="s">
        <v>617</v>
      </c>
    </row>
    <row r="61" spans="1:2" x14ac:dyDescent="0.25">
      <c r="A61" s="83" t="s">
        <v>618</v>
      </c>
      <c r="B61" s="84" t="s">
        <v>619</v>
      </c>
    </row>
    <row r="62" spans="1:2" x14ac:dyDescent="0.25">
      <c r="A62" s="83" t="s">
        <v>620</v>
      </c>
      <c r="B62" s="84" t="s">
        <v>621</v>
      </c>
    </row>
    <row r="63" spans="1:2" x14ac:dyDescent="0.25">
      <c r="A63" s="83" t="s">
        <v>622</v>
      </c>
      <c r="B63" s="84" t="s">
        <v>623</v>
      </c>
    </row>
    <row r="64" spans="1:2" x14ac:dyDescent="0.25">
      <c r="A64" s="83" t="s">
        <v>624</v>
      </c>
      <c r="B64" s="84" t="s">
        <v>625</v>
      </c>
    </row>
    <row r="65" spans="1:2" x14ac:dyDescent="0.25">
      <c r="A65" s="83" t="s">
        <v>626</v>
      </c>
      <c r="B65" s="84" t="s">
        <v>627</v>
      </c>
    </row>
    <row r="66" spans="1:2" x14ac:dyDescent="0.25">
      <c r="A66" s="83" t="s">
        <v>628</v>
      </c>
      <c r="B66" s="84" t="s">
        <v>629</v>
      </c>
    </row>
    <row r="67" spans="1:2" ht="31.5" x14ac:dyDescent="0.25">
      <c r="A67" s="83" t="s">
        <v>630</v>
      </c>
      <c r="B67" s="84" t="s">
        <v>631</v>
      </c>
    </row>
    <row r="68" spans="1:2" ht="31.5" x14ac:dyDescent="0.25">
      <c r="A68" s="83" t="s">
        <v>632</v>
      </c>
      <c r="B68" s="84" t="s">
        <v>633</v>
      </c>
    </row>
    <row r="69" spans="1:2" ht="31.5" x14ac:dyDescent="0.25">
      <c r="A69" s="83" t="s">
        <v>634</v>
      </c>
      <c r="B69" s="84" t="s">
        <v>635</v>
      </c>
    </row>
    <row r="70" spans="1:2" x14ac:dyDescent="0.25">
      <c r="A70" s="83" t="s">
        <v>636</v>
      </c>
      <c r="B70" s="84" t="s">
        <v>637</v>
      </c>
    </row>
    <row r="71" spans="1:2" x14ac:dyDescent="0.25">
      <c r="A71" s="83" t="s">
        <v>638</v>
      </c>
      <c r="B71" s="84" t="s">
        <v>639</v>
      </c>
    </row>
    <row r="72" spans="1:2" x14ac:dyDescent="0.25">
      <c r="A72" s="83" t="s">
        <v>640</v>
      </c>
      <c r="B72" s="84" t="s">
        <v>641</v>
      </c>
    </row>
    <row r="73" spans="1:2" x14ac:dyDescent="0.25">
      <c r="A73" s="83" t="s">
        <v>642</v>
      </c>
      <c r="B73" s="84" t="s">
        <v>643</v>
      </c>
    </row>
    <row r="74" spans="1:2" x14ac:dyDescent="0.25">
      <c r="A74" s="83" t="s">
        <v>644</v>
      </c>
      <c r="B74" s="84" t="s">
        <v>645</v>
      </c>
    </row>
    <row r="75" spans="1:2" x14ac:dyDescent="0.25">
      <c r="A75" s="83" t="s">
        <v>646</v>
      </c>
      <c r="B75" s="84" t="s">
        <v>647</v>
      </c>
    </row>
    <row r="76" spans="1:2" x14ac:dyDescent="0.25">
      <c r="A76" s="83" t="s">
        <v>648</v>
      </c>
      <c r="B76" s="84" t="s">
        <v>649</v>
      </c>
    </row>
    <row r="77" spans="1:2" x14ac:dyDescent="0.25">
      <c r="A77" s="83" t="s">
        <v>650</v>
      </c>
      <c r="B77" s="84" t="s">
        <v>651</v>
      </c>
    </row>
    <row r="78" spans="1:2" x14ac:dyDescent="0.25">
      <c r="A78" s="83" t="s">
        <v>652</v>
      </c>
      <c r="B78" s="84" t="s">
        <v>653</v>
      </c>
    </row>
    <row r="79" spans="1:2" x14ac:dyDescent="0.25">
      <c r="A79" s="83" t="s">
        <v>654</v>
      </c>
      <c r="B79" s="84" t="s">
        <v>655</v>
      </c>
    </row>
    <row r="80" spans="1:2" x14ac:dyDescent="0.25">
      <c r="A80" s="83" t="s">
        <v>656</v>
      </c>
      <c r="B80" s="84" t="s">
        <v>657</v>
      </c>
    </row>
    <row r="81" spans="1:2" x14ac:dyDescent="0.25">
      <c r="A81" s="83" t="s">
        <v>658</v>
      </c>
      <c r="B81" s="84" t="s">
        <v>659</v>
      </c>
    </row>
    <row r="82" spans="1:2" x14ac:dyDescent="0.25">
      <c r="A82" s="83" t="s">
        <v>660</v>
      </c>
      <c r="B82" s="84" t="s">
        <v>661</v>
      </c>
    </row>
    <row r="83" spans="1:2" x14ac:dyDescent="0.25">
      <c r="A83" s="83" t="s">
        <v>662</v>
      </c>
      <c r="B83" s="84" t="s">
        <v>663</v>
      </c>
    </row>
    <row r="84" spans="1:2" x14ac:dyDescent="0.25">
      <c r="A84" s="83" t="s">
        <v>664</v>
      </c>
      <c r="B84" s="84" t="s">
        <v>665</v>
      </c>
    </row>
    <row r="85" spans="1:2" x14ac:dyDescent="0.25">
      <c r="A85" s="83" t="s">
        <v>666</v>
      </c>
      <c r="B85" s="84" t="s">
        <v>667</v>
      </c>
    </row>
    <row r="86" spans="1:2" x14ac:dyDescent="0.25">
      <c r="A86" s="83" t="s">
        <v>668</v>
      </c>
      <c r="B86" s="84" t="s">
        <v>669</v>
      </c>
    </row>
    <row r="87" spans="1:2" x14ac:dyDescent="0.25">
      <c r="A87" s="83" t="s">
        <v>670</v>
      </c>
      <c r="B87" s="84" t="s">
        <v>671</v>
      </c>
    </row>
    <row r="88" spans="1:2" x14ac:dyDescent="0.25">
      <c r="A88" s="83" t="s">
        <v>672</v>
      </c>
      <c r="B88" s="84" t="s">
        <v>673</v>
      </c>
    </row>
    <row r="89" spans="1:2" x14ac:dyDescent="0.25">
      <c r="A89" s="83" t="s">
        <v>674</v>
      </c>
      <c r="B89" s="84" t="s">
        <v>675</v>
      </c>
    </row>
    <row r="90" spans="1:2" x14ac:dyDescent="0.25">
      <c r="A90" s="83" t="s">
        <v>676</v>
      </c>
      <c r="B90" s="84" t="s">
        <v>677</v>
      </c>
    </row>
    <row r="91" spans="1:2" x14ac:dyDescent="0.25">
      <c r="A91" s="83" t="s">
        <v>678</v>
      </c>
      <c r="B91" s="84" t="s">
        <v>679</v>
      </c>
    </row>
    <row r="92" spans="1:2" x14ac:dyDescent="0.25">
      <c r="A92" s="83" t="s">
        <v>680</v>
      </c>
      <c r="B92" s="84" t="s">
        <v>681</v>
      </c>
    </row>
    <row r="93" spans="1:2" x14ac:dyDescent="0.25">
      <c r="A93" s="83" t="s">
        <v>682</v>
      </c>
      <c r="B93" s="84" t="s">
        <v>683</v>
      </c>
    </row>
    <row r="94" spans="1:2" x14ac:dyDescent="0.25">
      <c r="A94" s="83" t="s">
        <v>684</v>
      </c>
      <c r="B94" s="84" t="s">
        <v>685</v>
      </c>
    </row>
    <row r="95" spans="1:2" x14ac:dyDescent="0.25">
      <c r="A95" s="83" t="s">
        <v>687</v>
      </c>
      <c r="B95" s="84" t="s">
        <v>686</v>
      </c>
    </row>
    <row r="96" spans="1:2" x14ac:dyDescent="0.25">
      <c r="A96" s="83" t="s">
        <v>688</v>
      </c>
      <c r="B96" s="84" t="s">
        <v>686</v>
      </c>
    </row>
    <row r="97" spans="1:2" x14ac:dyDescent="0.25">
      <c r="A97" s="83" t="s">
        <v>689</v>
      </c>
      <c r="B97" s="84" t="s">
        <v>686</v>
      </c>
    </row>
    <row r="98" spans="1:2" x14ac:dyDescent="0.25">
      <c r="A98" s="83" t="s">
        <v>690</v>
      </c>
      <c r="B98" s="84" t="s">
        <v>691</v>
      </c>
    </row>
    <row r="99" spans="1:2" x14ac:dyDescent="0.25">
      <c r="A99" s="83" t="s">
        <v>692</v>
      </c>
      <c r="B99" s="84" t="s">
        <v>693</v>
      </c>
    </row>
    <row r="100" spans="1:2" x14ac:dyDescent="0.25">
      <c r="A100" s="83" t="s">
        <v>694</v>
      </c>
      <c r="B100" s="84" t="s">
        <v>695</v>
      </c>
    </row>
    <row r="101" spans="1:2" x14ac:dyDescent="0.25">
      <c r="A101" s="83" t="s">
        <v>696</v>
      </c>
      <c r="B101" s="84" t="s">
        <v>697</v>
      </c>
    </row>
    <row r="102" spans="1:2" x14ac:dyDescent="0.25">
      <c r="A102" s="83" t="s">
        <v>698</v>
      </c>
      <c r="B102" s="84" t="s">
        <v>699</v>
      </c>
    </row>
    <row r="103" spans="1:2" x14ac:dyDescent="0.25">
      <c r="A103" s="83" t="s">
        <v>700</v>
      </c>
      <c r="B103" s="84" t="s">
        <v>701</v>
      </c>
    </row>
    <row r="104" spans="1:2" x14ac:dyDescent="0.25">
      <c r="A104" s="83" t="s">
        <v>702</v>
      </c>
      <c r="B104" s="84" t="s">
        <v>703</v>
      </c>
    </row>
    <row r="105" spans="1:2" x14ac:dyDescent="0.25">
      <c r="A105" s="83" t="s">
        <v>704</v>
      </c>
      <c r="B105" s="84" t="s">
        <v>705</v>
      </c>
    </row>
    <row r="106" spans="1:2" x14ac:dyDescent="0.25">
      <c r="A106" s="83" t="s">
        <v>706</v>
      </c>
      <c r="B106" s="84" t="s">
        <v>707</v>
      </c>
    </row>
    <row r="107" spans="1:2" x14ac:dyDescent="0.25">
      <c r="A107" s="83" t="s">
        <v>708</v>
      </c>
      <c r="B107" s="84" t="s">
        <v>709</v>
      </c>
    </row>
    <row r="108" spans="1:2" x14ac:dyDescent="0.25">
      <c r="A108" s="83" t="s">
        <v>710</v>
      </c>
      <c r="B108" s="84" t="s">
        <v>711</v>
      </c>
    </row>
    <row r="109" spans="1:2" x14ac:dyDescent="0.25">
      <c r="A109" s="83" t="s">
        <v>712</v>
      </c>
      <c r="B109" s="84" t="s">
        <v>713</v>
      </c>
    </row>
    <row r="110" spans="1:2" x14ac:dyDescent="0.25">
      <c r="A110" s="83" t="s">
        <v>714</v>
      </c>
      <c r="B110" s="84" t="s">
        <v>715</v>
      </c>
    </row>
    <row r="111" spans="1:2" x14ac:dyDescent="0.25">
      <c r="A111" s="83" t="s">
        <v>716</v>
      </c>
      <c r="B111" s="84" t="s">
        <v>717</v>
      </c>
    </row>
    <row r="112" spans="1:2" x14ac:dyDescent="0.25">
      <c r="A112" s="83" t="s">
        <v>718</v>
      </c>
      <c r="B112" s="84" t="s">
        <v>719</v>
      </c>
    </row>
    <row r="113" spans="1:2" x14ac:dyDescent="0.25">
      <c r="A113" s="83" t="s">
        <v>720</v>
      </c>
      <c r="B113" s="84" t="s">
        <v>721</v>
      </c>
    </row>
    <row r="114" spans="1:2" x14ac:dyDescent="0.25">
      <c r="A114" s="83" t="s">
        <v>722</v>
      </c>
      <c r="B114" s="84" t="s">
        <v>723</v>
      </c>
    </row>
    <row r="115" spans="1:2" x14ac:dyDescent="0.25">
      <c r="A115" s="83" t="s">
        <v>724</v>
      </c>
      <c r="B115" s="84" t="s">
        <v>725</v>
      </c>
    </row>
    <row r="116" spans="1:2" x14ac:dyDescent="0.25">
      <c r="A116" s="83" t="s">
        <v>726</v>
      </c>
      <c r="B116" s="84" t="s">
        <v>727</v>
      </c>
    </row>
    <row r="117" spans="1:2" x14ac:dyDescent="0.25">
      <c r="A117" s="83" t="s">
        <v>728</v>
      </c>
      <c r="B117" s="84" t="s">
        <v>729</v>
      </c>
    </row>
    <row r="118" spans="1:2" x14ac:dyDescent="0.25">
      <c r="A118" s="83" t="s">
        <v>730</v>
      </c>
      <c r="B118" s="84" t="s">
        <v>731</v>
      </c>
    </row>
    <row r="119" spans="1:2" x14ac:dyDescent="0.25">
      <c r="A119" s="83" t="s">
        <v>732</v>
      </c>
      <c r="B119" s="84" t="s">
        <v>733</v>
      </c>
    </row>
    <row r="120" spans="1:2" x14ac:dyDescent="0.25">
      <c r="A120" s="83" t="s">
        <v>734</v>
      </c>
      <c r="B120" s="84" t="s">
        <v>735</v>
      </c>
    </row>
    <row r="121" spans="1:2" x14ac:dyDescent="0.25">
      <c r="A121" s="83" t="s">
        <v>736</v>
      </c>
      <c r="B121" s="84" t="s">
        <v>737</v>
      </c>
    </row>
    <row r="122" spans="1:2" x14ac:dyDescent="0.25">
      <c r="A122" s="83" t="s">
        <v>738</v>
      </c>
      <c r="B122" s="84" t="s">
        <v>739</v>
      </c>
    </row>
    <row r="123" spans="1:2" x14ac:dyDescent="0.25">
      <c r="A123" s="83" t="s">
        <v>740</v>
      </c>
      <c r="B123" s="84" t="s">
        <v>741</v>
      </c>
    </row>
    <row r="124" spans="1:2" x14ac:dyDescent="0.25">
      <c r="A124" s="83" t="s">
        <v>742</v>
      </c>
      <c r="B124" s="84" t="s">
        <v>743</v>
      </c>
    </row>
    <row r="125" spans="1:2" x14ac:dyDescent="0.25">
      <c r="A125" s="83" t="s">
        <v>744</v>
      </c>
      <c r="B125" s="84" t="s">
        <v>745</v>
      </c>
    </row>
    <row r="126" spans="1:2" x14ac:dyDescent="0.25">
      <c r="A126" s="83" t="s">
        <v>746</v>
      </c>
      <c r="B126" s="84" t="s">
        <v>747</v>
      </c>
    </row>
    <row r="127" spans="1:2" x14ac:dyDescent="0.25">
      <c r="A127" s="83" t="s">
        <v>748</v>
      </c>
      <c r="B127" s="84" t="s">
        <v>749</v>
      </c>
    </row>
    <row r="128" spans="1:2" x14ac:dyDescent="0.25">
      <c r="A128" s="83" t="s">
        <v>750</v>
      </c>
      <c r="B128" s="84" t="s">
        <v>751</v>
      </c>
    </row>
    <row r="129" spans="1:2" x14ac:dyDescent="0.25">
      <c r="A129" s="83" t="s">
        <v>752</v>
      </c>
      <c r="B129" s="84" t="s">
        <v>753</v>
      </c>
    </row>
    <row r="130" spans="1:2" x14ac:dyDescent="0.25">
      <c r="A130" s="83" t="s">
        <v>754</v>
      </c>
      <c r="B130" s="84" t="s">
        <v>755</v>
      </c>
    </row>
    <row r="131" spans="1:2" x14ac:dyDescent="0.25">
      <c r="A131" s="83" t="s">
        <v>756</v>
      </c>
      <c r="B131" s="84" t="s">
        <v>757</v>
      </c>
    </row>
    <row r="132" spans="1:2" x14ac:dyDescent="0.25">
      <c r="A132" s="83" t="s">
        <v>758</v>
      </c>
      <c r="B132" s="84" t="s">
        <v>759</v>
      </c>
    </row>
    <row r="133" spans="1:2" x14ac:dyDescent="0.25">
      <c r="A133" s="83" t="s">
        <v>760</v>
      </c>
      <c r="B133" s="84" t="s">
        <v>761</v>
      </c>
    </row>
    <row r="134" spans="1:2" x14ac:dyDescent="0.25">
      <c r="A134" s="83" t="s">
        <v>762</v>
      </c>
      <c r="B134" s="84" t="s">
        <v>763</v>
      </c>
    </row>
    <row r="135" spans="1:2" x14ac:dyDescent="0.25">
      <c r="A135" s="83" t="s">
        <v>764</v>
      </c>
      <c r="B135" s="84" t="s">
        <v>765</v>
      </c>
    </row>
    <row r="136" spans="1:2" x14ac:dyDescent="0.25">
      <c r="A136" s="83" t="s">
        <v>766</v>
      </c>
      <c r="B136" s="84" t="s">
        <v>767</v>
      </c>
    </row>
    <row r="137" spans="1:2" x14ac:dyDescent="0.25">
      <c r="A137" s="83" t="s">
        <v>768</v>
      </c>
      <c r="B137" s="84" t="s">
        <v>769</v>
      </c>
    </row>
    <row r="138" spans="1:2" x14ac:dyDescent="0.25">
      <c r="A138" s="83" t="s">
        <v>770</v>
      </c>
      <c r="B138" s="84" t="s">
        <v>771</v>
      </c>
    </row>
    <row r="139" spans="1:2" x14ac:dyDescent="0.25">
      <c r="A139" s="83" t="s">
        <v>772</v>
      </c>
      <c r="B139" s="84" t="s">
        <v>773</v>
      </c>
    </row>
    <row r="140" spans="1:2" x14ac:dyDescent="0.25">
      <c r="A140" s="83" t="s">
        <v>774</v>
      </c>
      <c r="B140" s="84" t="s">
        <v>775</v>
      </c>
    </row>
    <row r="141" spans="1:2" x14ac:dyDescent="0.25">
      <c r="A141" s="83" t="s">
        <v>776</v>
      </c>
      <c r="B141" s="84" t="s">
        <v>777</v>
      </c>
    </row>
    <row r="142" spans="1:2" x14ac:dyDescent="0.25">
      <c r="A142" s="83" t="s">
        <v>778</v>
      </c>
      <c r="B142" s="84" t="s">
        <v>779</v>
      </c>
    </row>
    <row r="143" spans="1:2" x14ac:dyDescent="0.25">
      <c r="A143" s="83" t="s">
        <v>780</v>
      </c>
      <c r="B143" s="84" t="s">
        <v>781</v>
      </c>
    </row>
    <row r="144" spans="1:2" x14ac:dyDescent="0.25">
      <c r="A144" s="83" t="s">
        <v>782</v>
      </c>
      <c r="B144" s="84" t="s">
        <v>783</v>
      </c>
    </row>
    <row r="145" spans="1:2" x14ac:dyDescent="0.25">
      <c r="A145" s="83" t="s">
        <v>784</v>
      </c>
      <c r="B145" s="84" t="s">
        <v>785</v>
      </c>
    </row>
    <row r="146" spans="1:2" x14ac:dyDescent="0.25">
      <c r="A146" s="83" t="s">
        <v>786</v>
      </c>
      <c r="B146" s="84" t="s">
        <v>787</v>
      </c>
    </row>
    <row r="147" spans="1:2" x14ac:dyDescent="0.25">
      <c r="A147" s="83" t="s">
        <v>788</v>
      </c>
      <c r="B147" s="84" t="s">
        <v>789</v>
      </c>
    </row>
    <row r="148" spans="1:2" x14ac:dyDescent="0.25">
      <c r="A148" s="83" t="s">
        <v>790</v>
      </c>
      <c r="B148" s="84" t="s">
        <v>791</v>
      </c>
    </row>
    <row r="149" spans="1:2" x14ac:dyDescent="0.25">
      <c r="A149" s="83" t="s">
        <v>792</v>
      </c>
      <c r="B149" s="84" t="s">
        <v>793</v>
      </c>
    </row>
    <row r="150" spans="1:2" x14ac:dyDescent="0.25">
      <c r="A150" s="83" t="s">
        <v>794</v>
      </c>
      <c r="B150" s="84" t="s">
        <v>795</v>
      </c>
    </row>
    <row r="151" spans="1:2" x14ac:dyDescent="0.25">
      <c r="A151" s="83" t="s">
        <v>796</v>
      </c>
      <c r="B151" s="84" t="s">
        <v>797</v>
      </c>
    </row>
    <row r="152" spans="1:2" x14ac:dyDescent="0.25">
      <c r="A152" s="83" t="s">
        <v>798</v>
      </c>
      <c r="B152" s="84" t="s">
        <v>799</v>
      </c>
    </row>
    <row r="153" spans="1:2" x14ac:dyDescent="0.25">
      <c r="A153" s="83" t="s">
        <v>800</v>
      </c>
      <c r="B153" s="84" t="s">
        <v>801</v>
      </c>
    </row>
    <row r="154" spans="1:2" x14ac:dyDescent="0.25">
      <c r="A154" s="83" t="s">
        <v>802</v>
      </c>
      <c r="B154" s="84" t="s">
        <v>803</v>
      </c>
    </row>
    <row r="155" spans="1:2" x14ac:dyDescent="0.25">
      <c r="A155" s="83" t="s">
        <v>804</v>
      </c>
      <c r="B155" s="84" t="s">
        <v>805</v>
      </c>
    </row>
    <row r="156" spans="1:2" x14ac:dyDescent="0.25">
      <c r="A156" s="83" t="s">
        <v>806</v>
      </c>
      <c r="B156" s="84" t="s">
        <v>807</v>
      </c>
    </row>
    <row r="157" spans="1:2" x14ac:dyDescent="0.25">
      <c r="A157" s="83" t="s">
        <v>808</v>
      </c>
      <c r="B157" s="84" t="s">
        <v>809</v>
      </c>
    </row>
    <row r="158" spans="1:2" x14ac:dyDescent="0.25">
      <c r="A158" s="132" t="s">
        <v>810</v>
      </c>
      <c r="B158" s="132"/>
    </row>
    <row r="159" spans="1:2" x14ac:dyDescent="0.25">
      <c r="A159" s="83" t="s">
        <v>811</v>
      </c>
      <c r="B159" s="84" t="s">
        <v>812</v>
      </c>
    </row>
    <row r="160" spans="1:2" x14ac:dyDescent="0.25">
      <c r="A160" s="83" t="s">
        <v>813</v>
      </c>
      <c r="B160" s="84" t="s">
        <v>513</v>
      </c>
    </row>
    <row r="161" spans="1:2" x14ac:dyDescent="0.25">
      <c r="A161" s="83" t="s">
        <v>814</v>
      </c>
      <c r="B161" s="84" t="s">
        <v>515</v>
      </c>
    </row>
    <row r="162" spans="1:2" x14ac:dyDescent="0.25">
      <c r="A162" s="83" t="s">
        <v>815</v>
      </c>
      <c r="B162" s="84" t="s">
        <v>816</v>
      </c>
    </row>
    <row r="163" spans="1:2" x14ac:dyDescent="0.25">
      <c r="A163" s="83" t="s">
        <v>817</v>
      </c>
      <c r="B163" s="84" t="s">
        <v>818</v>
      </c>
    </row>
    <row r="164" spans="1:2" x14ac:dyDescent="0.25">
      <c r="A164" s="83" t="s">
        <v>819</v>
      </c>
      <c r="B164" s="84" t="s">
        <v>820</v>
      </c>
    </row>
    <row r="165" spans="1:2" x14ac:dyDescent="0.25">
      <c r="A165" s="83" t="s">
        <v>821</v>
      </c>
      <c r="B165" s="84" t="s">
        <v>822</v>
      </c>
    </row>
    <row r="166" spans="1:2" x14ac:dyDescent="0.25">
      <c r="A166" s="83" t="s">
        <v>823</v>
      </c>
      <c r="B166" s="84" t="s">
        <v>567</v>
      </c>
    </row>
    <row r="167" spans="1:2" x14ac:dyDescent="0.25">
      <c r="A167" s="83" t="s">
        <v>824</v>
      </c>
      <c r="B167" s="84" t="s">
        <v>569</v>
      </c>
    </row>
    <row r="168" spans="1:2" x14ac:dyDescent="0.25">
      <c r="A168" s="83" t="s">
        <v>825</v>
      </c>
      <c r="B168" s="84" t="s">
        <v>826</v>
      </c>
    </row>
    <row r="169" spans="1:2" x14ac:dyDescent="0.25">
      <c r="A169" s="83" t="s">
        <v>827</v>
      </c>
      <c r="B169" s="84" t="s">
        <v>828</v>
      </c>
    </row>
    <row r="170" spans="1:2" x14ac:dyDescent="0.25">
      <c r="A170" s="83" t="s">
        <v>829</v>
      </c>
      <c r="B170" s="84" t="s">
        <v>605</v>
      </c>
    </row>
    <row r="171" spans="1:2" x14ac:dyDescent="0.25">
      <c r="A171" s="83" t="s">
        <v>830</v>
      </c>
      <c r="B171" s="84" t="s">
        <v>607</v>
      </c>
    </row>
    <row r="172" spans="1:2" x14ac:dyDescent="0.25">
      <c r="A172" s="83" t="s">
        <v>831</v>
      </c>
      <c r="B172" s="84" t="s">
        <v>641</v>
      </c>
    </row>
    <row r="173" spans="1:2" x14ac:dyDescent="0.25">
      <c r="A173" s="83" t="s">
        <v>832</v>
      </c>
      <c r="B173" s="84" t="s">
        <v>645</v>
      </c>
    </row>
    <row r="174" spans="1:2" x14ac:dyDescent="0.25">
      <c r="A174" s="83" t="s">
        <v>833</v>
      </c>
      <c r="B174" s="84" t="s">
        <v>647</v>
      </c>
    </row>
    <row r="175" spans="1:2" x14ac:dyDescent="0.25">
      <c r="A175" s="83" t="s">
        <v>834</v>
      </c>
      <c r="B175" s="84" t="s">
        <v>649</v>
      </c>
    </row>
    <row r="176" spans="1:2" x14ac:dyDescent="0.25">
      <c r="A176" s="83" t="s">
        <v>835</v>
      </c>
      <c r="B176" s="84" t="s">
        <v>651</v>
      </c>
    </row>
    <row r="177" spans="1:2" x14ac:dyDescent="0.25">
      <c r="A177" s="83" t="s">
        <v>836</v>
      </c>
      <c r="B177" s="84" t="s">
        <v>655</v>
      </c>
    </row>
    <row r="178" spans="1:2" x14ac:dyDescent="0.25">
      <c r="A178" s="83" t="s">
        <v>837</v>
      </c>
      <c r="B178" s="84" t="s">
        <v>657</v>
      </c>
    </row>
    <row r="179" spans="1:2" x14ac:dyDescent="0.25">
      <c r="A179" s="83" t="s">
        <v>838</v>
      </c>
      <c r="B179" s="84" t="s">
        <v>659</v>
      </c>
    </row>
    <row r="180" spans="1:2" x14ac:dyDescent="0.25">
      <c r="A180" s="83" t="s">
        <v>839</v>
      </c>
      <c r="B180" s="84" t="s">
        <v>661</v>
      </c>
    </row>
    <row r="181" spans="1:2" x14ac:dyDescent="0.25">
      <c r="A181" s="83" t="s">
        <v>840</v>
      </c>
      <c r="B181" s="84" t="s">
        <v>663</v>
      </c>
    </row>
    <row r="182" spans="1:2" x14ac:dyDescent="0.25">
      <c r="A182" s="83" t="s">
        <v>841</v>
      </c>
      <c r="B182" s="84" t="s">
        <v>665</v>
      </c>
    </row>
    <row r="183" spans="1:2" x14ac:dyDescent="0.25">
      <c r="A183" s="83" t="s">
        <v>842</v>
      </c>
      <c r="B183" s="84" t="s">
        <v>671</v>
      </c>
    </row>
    <row r="184" spans="1:2" x14ac:dyDescent="0.25">
      <c r="A184" s="83" t="s">
        <v>843</v>
      </c>
      <c r="B184" s="84" t="s">
        <v>679</v>
      </c>
    </row>
    <row r="185" spans="1:2" x14ac:dyDescent="0.25">
      <c r="A185" s="83" t="s">
        <v>844</v>
      </c>
      <c r="B185" s="84" t="s">
        <v>681</v>
      </c>
    </row>
    <row r="186" spans="1:2" x14ac:dyDescent="0.25">
      <c r="A186" s="83" t="s">
        <v>845</v>
      </c>
      <c r="B186" s="84" t="s">
        <v>846</v>
      </c>
    </row>
    <row r="187" spans="1:2" x14ac:dyDescent="0.25">
      <c r="A187" s="83" t="s">
        <v>847</v>
      </c>
      <c r="B187" s="84" t="s">
        <v>848</v>
      </c>
    </row>
    <row r="188" spans="1:2" x14ac:dyDescent="0.25">
      <c r="A188" s="83" t="s">
        <v>849</v>
      </c>
      <c r="B188" s="84" t="s">
        <v>850</v>
      </c>
    </row>
    <row r="189" spans="1:2" x14ac:dyDescent="0.25">
      <c r="A189" s="83" t="s">
        <v>851</v>
      </c>
      <c r="B189" s="84" t="s">
        <v>852</v>
      </c>
    </row>
    <row r="190" spans="1:2" x14ac:dyDescent="0.25">
      <c r="A190" s="83" t="s">
        <v>853</v>
      </c>
      <c r="B190" s="84" t="s">
        <v>707</v>
      </c>
    </row>
    <row r="191" spans="1:2" ht="31.5" x14ac:dyDescent="0.25">
      <c r="A191" s="83" t="s">
        <v>854</v>
      </c>
      <c r="B191" s="84" t="s">
        <v>855</v>
      </c>
    </row>
    <row r="192" spans="1:2" ht="31.5" x14ac:dyDescent="0.25">
      <c r="A192" s="83" t="s">
        <v>856</v>
      </c>
      <c r="B192" s="84" t="s">
        <v>857</v>
      </c>
    </row>
    <row r="193" spans="1:2" ht="31.5" x14ac:dyDescent="0.25">
      <c r="A193" s="83" t="s">
        <v>858</v>
      </c>
      <c r="B193" s="84" t="s">
        <v>859</v>
      </c>
    </row>
    <row r="194" spans="1:2" ht="31.5" x14ac:dyDescent="0.25">
      <c r="A194" s="83" t="s">
        <v>860</v>
      </c>
      <c r="B194" s="84" t="s">
        <v>861</v>
      </c>
    </row>
    <row r="195" spans="1:2" x14ac:dyDescent="0.25">
      <c r="A195" s="83" t="s">
        <v>862</v>
      </c>
      <c r="B195" s="84" t="s">
        <v>863</v>
      </c>
    </row>
    <row r="196" spans="1:2" x14ac:dyDescent="0.25">
      <c r="A196" s="83" t="s">
        <v>864</v>
      </c>
      <c r="B196" s="84" t="s">
        <v>709</v>
      </c>
    </row>
    <row r="197" spans="1:2" x14ac:dyDescent="0.25">
      <c r="A197" s="83" t="s">
        <v>865</v>
      </c>
      <c r="B197" s="84" t="s">
        <v>711</v>
      </c>
    </row>
    <row r="198" spans="1:2" x14ac:dyDescent="0.25">
      <c r="A198" s="83" t="s">
        <v>866</v>
      </c>
      <c r="B198" s="84" t="s">
        <v>717</v>
      </c>
    </row>
    <row r="199" spans="1:2" x14ac:dyDescent="0.25">
      <c r="A199" s="83" t="s">
        <v>867</v>
      </c>
      <c r="B199" s="84" t="s">
        <v>719</v>
      </c>
    </row>
    <row r="200" spans="1:2" x14ac:dyDescent="0.25">
      <c r="A200" s="83" t="s">
        <v>868</v>
      </c>
      <c r="B200" s="84" t="s">
        <v>725</v>
      </c>
    </row>
    <row r="201" spans="1:2" x14ac:dyDescent="0.25">
      <c r="A201" s="83" t="s">
        <v>869</v>
      </c>
      <c r="B201" s="84" t="s">
        <v>727</v>
      </c>
    </row>
    <row r="202" spans="1:2" x14ac:dyDescent="0.25">
      <c r="A202" s="83" t="s">
        <v>870</v>
      </c>
      <c r="B202" s="84" t="s">
        <v>729</v>
      </c>
    </row>
    <row r="203" spans="1:2" x14ac:dyDescent="0.25">
      <c r="A203" s="83" t="s">
        <v>871</v>
      </c>
      <c r="B203" s="84" t="s">
        <v>737</v>
      </c>
    </row>
    <row r="204" spans="1:2" x14ac:dyDescent="0.25">
      <c r="A204" s="83" t="s">
        <v>872</v>
      </c>
      <c r="B204" s="84" t="s">
        <v>739</v>
      </c>
    </row>
    <row r="205" spans="1:2" x14ac:dyDescent="0.25">
      <c r="A205" s="83" t="s">
        <v>873</v>
      </c>
      <c r="B205" s="84" t="s">
        <v>741</v>
      </c>
    </row>
    <row r="206" spans="1:2" x14ac:dyDescent="0.25">
      <c r="A206" s="83" t="s">
        <v>874</v>
      </c>
      <c r="B206" s="84" t="s">
        <v>875</v>
      </c>
    </row>
    <row r="207" spans="1:2" x14ac:dyDescent="0.25">
      <c r="A207" s="83" t="s">
        <v>876</v>
      </c>
      <c r="B207" s="84" t="s">
        <v>877</v>
      </c>
    </row>
    <row r="208" spans="1:2" x14ac:dyDescent="0.25">
      <c r="A208" s="83" t="s">
        <v>878</v>
      </c>
      <c r="B208" s="84" t="s">
        <v>773</v>
      </c>
    </row>
    <row r="209" spans="1:2" x14ac:dyDescent="0.25">
      <c r="A209" s="83" t="s">
        <v>879</v>
      </c>
      <c r="B209" s="84" t="s">
        <v>775</v>
      </c>
    </row>
    <row r="210" spans="1:2" x14ac:dyDescent="0.25">
      <c r="A210" s="83" t="s">
        <v>880</v>
      </c>
      <c r="B210" s="84" t="s">
        <v>783</v>
      </c>
    </row>
    <row r="211" spans="1:2" x14ac:dyDescent="0.25">
      <c r="A211" s="83" t="s">
        <v>881</v>
      </c>
      <c r="B211" s="84" t="s">
        <v>785</v>
      </c>
    </row>
    <row r="212" spans="1:2" x14ac:dyDescent="0.25">
      <c r="A212" s="83" t="s">
        <v>882</v>
      </c>
      <c r="B212" s="84" t="s">
        <v>787</v>
      </c>
    </row>
    <row r="213" spans="1:2" x14ac:dyDescent="0.25">
      <c r="A213" s="83" t="s">
        <v>883</v>
      </c>
      <c r="B213" s="84" t="s">
        <v>884</v>
      </c>
    </row>
    <row r="214" spans="1:2" x14ac:dyDescent="0.25">
      <c r="A214" s="83" t="s">
        <v>885</v>
      </c>
      <c r="B214" s="84" t="s">
        <v>791</v>
      </c>
    </row>
    <row r="215" spans="1:2" x14ac:dyDescent="0.25">
      <c r="A215" s="83" t="s">
        <v>886</v>
      </c>
      <c r="B215" s="84" t="s">
        <v>793</v>
      </c>
    </row>
    <row r="216" spans="1:2" x14ac:dyDescent="0.25">
      <c r="A216" s="83" t="s">
        <v>887</v>
      </c>
      <c r="B216" s="84" t="s">
        <v>797</v>
      </c>
    </row>
    <row r="217" spans="1:2" x14ac:dyDescent="0.25">
      <c r="A217" s="83" t="s">
        <v>888</v>
      </c>
      <c r="B217" s="84" t="s">
        <v>799</v>
      </c>
    </row>
    <row r="218" spans="1:2" x14ac:dyDescent="0.25">
      <c r="A218" s="85"/>
    </row>
    <row r="220" spans="1:2" x14ac:dyDescent="0.25">
      <c r="A220" s="86"/>
    </row>
  </sheetData>
  <mergeCells count="4">
    <mergeCell ref="A1:B1"/>
    <mergeCell ref="A2:B2"/>
    <mergeCell ref="A5:B5"/>
    <mergeCell ref="A158:B158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70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5_ФАП</vt:lpstr>
      <vt:lpstr>25_ППН</vt:lpstr>
      <vt:lpstr>30_КСГ хирург.</vt:lpstr>
    </vt:vector>
  </TitlesOfParts>
  <Company>KemOMS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Брежнева А.В.</dc:creator>
  <cp:lastModifiedBy>Брежнева А.В.</cp:lastModifiedBy>
  <cp:lastPrinted>2022-02-16T01:44:47Z</cp:lastPrinted>
  <dcterms:created xsi:type="dcterms:W3CDTF">2022-02-11T07:43:46Z</dcterms:created>
  <dcterms:modified xsi:type="dcterms:W3CDTF">2022-02-24T09:22:07Z</dcterms:modified>
</cp:coreProperties>
</file>