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bookViews>
    <workbookView xWindow="0" yWindow="0" windowWidth="25200" windowHeight="11385" tabRatio="909" activeTab="3"/>
  </bookViews>
  <sheets>
    <sheet name="5_ФАП" sheetId="5" r:id="rId1"/>
    <sheet name="Показатели рез-ти (прил. 6.1)" sheetId="1" r:id="rId2"/>
    <sheet name="Порядок расчета (прил.6.2) " sheetId="3" r:id="rId3"/>
    <sheet name="Оценка в бал. (прил.6.4) " sheetId="2" r:id="rId4"/>
    <sheet name="27_дефекты" sheetId="8" r:id="rId5"/>
  </sheets>
  <definedNames>
    <definedName name="_xlnm._FilterDatabase" localSheetId="1" hidden="1">'Показатели рез-ти (прил. 6.1)'!$A$5:$AD$63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71" i="5" l="1"/>
  <c r="AH471" i="5"/>
  <c r="AG471" i="5"/>
  <c r="AF471" i="5"/>
  <c r="O471" i="5"/>
  <c r="M471" i="5"/>
  <c r="L471" i="5"/>
  <c r="J471" i="5"/>
  <c r="I471" i="5"/>
  <c r="H471" i="5"/>
  <c r="G471" i="5"/>
  <c r="AI470" i="5"/>
  <c r="AH470" i="5"/>
  <c r="AG470" i="5"/>
  <c r="AF470" i="5"/>
  <c r="M470" i="5"/>
  <c r="L470" i="5"/>
  <c r="J470" i="5"/>
  <c r="I470" i="5"/>
  <c r="H470" i="5"/>
  <c r="O470" i="5" s="1"/>
  <c r="G470" i="5"/>
  <c r="AI469" i="5"/>
  <c r="AH469" i="5"/>
  <c r="AG469" i="5"/>
  <c r="AF469" i="5"/>
  <c r="O469" i="5"/>
  <c r="M469" i="5"/>
  <c r="L469" i="5"/>
  <c r="J469" i="5"/>
  <c r="I469" i="5"/>
  <c r="H469" i="5"/>
  <c r="G469" i="5"/>
  <c r="AI468" i="5"/>
  <c r="AH468" i="5"/>
  <c r="AG468" i="5"/>
  <c r="AF468" i="5"/>
  <c r="M468" i="5"/>
  <c r="L468" i="5"/>
  <c r="J468" i="5"/>
  <c r="I468" i="5"/>
  <c r="H468" i="5"/>
  <c r="O468" i="5" s="1"/>
  <c r="G468" i="5"/>
  <c r="AI467" i="5"/>
  <c r="AH467" i="5"/>
  <c r="AG467" i="5"/>
  <c r="AF467" i="5"/>
  <c r="O467" i="5"/>
  <c r="M467" i="5"/>
  <c r="L467" i="5"/>
  <c r="J467" i="5"/>
  <c r="I467" i="5"/>
  <c r="H467" i="5"/>
  <c r="G467" i="5"/>
  <c r="AI466" i="5"/>
  <c r="AH466" i="5"/>
  <c r="AG466" i="5"/>
  <c r="AF466" i="5"/>
  <c r="M466" i="5"/>
  <c r="L466" i="5"/>
  <c r="J466" i="5"/>
  <c r="I466" i="5"/>
  <c r="H466" i="5"/>
  <c r="O466" i="5" s="1"/>
  <c r="G466" i="5"/>
  <c r="AI465" i="5"/>
  <c r="AH465" i="5"/>
  <c r="AG465" i="5"/>
  <c r="AF465" i="5"/>
  <c r="O465" i="5"/>
  <c r="M465" i="5"/>
  <c r="L465" i="5"/>
  <c r="J465" i="5"/>
  <c r="I465" i="5"/>
  <c r="H465" i="5"/>
  <c r="G465" i="5"/>
  <c r="AI464" i="5"/>
  <c r="AH464" i="5"/>
  <c r="AG464" i="5"/>
  <c r="AF464" i="5"/>
  <c r="M464" i="5"/>
  <c r="L464" i="5"/>
  <c r="J464" i="5"/>
  <c r="I464" i="5"/>
  <c r="H464" i="5"/>
  <c r="O464" i="5" s="1"/>
  <c r="G464" i="5"/>
  <c r="F464" i="5" s="1"/>
  <c r="AI463" i="5"/>
  <c r="AH463" i="5"/>
  <c r="AG463" i="5"/>
  <c r="AF463" i="5"/>
  <c r="M463" i="5"/>
  <c r="L463" i="5"/>
  <c r="J463" i="5"/>
  <c r="I463" i="5"/>
  <c r="H463" i="5"/>
  <c r="O463" i="5" s="1"/>
  <c r="G463" i="5"/>
  <c r="F463" i="5"/>
  <c r="AI462" i="5"/>
  <c r="AH462" i="5"/>
  <c r="AG462" i="5"/>
  <c r="AF462" i="5"/>
  <c r="M462" i="5"/>
  <c r="L462" i="5"/>
  <c r="J462" i="5"/>
  <c r="I462" i="5"/>
  <c r="H462" i="5"/>
  <c r="O462" i="5" s="1"/>
  <c r="G462" i="5"/>
  <c r="F462" i="5" s="1"/>
  <c r="AI461" i="5"/>
  <c r="AH461" i="5"/>
  <c r="AG461" i="5"/>
  <c r="AF461" i="5"/>
  <c r="M461" i="5"/>
  <c r="L461" i="5"/>
  <c r="J461" i="5"/>
  <c r="I461" i="5"/>
  <c r="H461" i="5"/>
  <c r="O461" i="5" s="1"/>
  <c r="G461" i="5"/>
  <c r="F461" i="5"/>
  <c r="AI460" i="5"/>
  <c r="AH460" i="5"/>
  <c r="AG460" i="5"/>
  <c r="AF460" i="5"/>
  <c r="M460" i="5"/>
  <c r="L460" i="5"/>
  <c r="J460" i="5"/>
  <c r="I460" i="5"/>
  <c r="H460" i="5"/>
  <c r="O460" i="5" s="1"/>
  <c r="G460" i="5"/>
  <c r="F460" i="5" s="1"/>
  <c r="AI459" i="5"/>
  <c r="AH459" i="5"/>
  <c r="AG459" i="5"/>
  <c r="AF459" i="5"/>
  <c r="M459" i="5"/>
  <c r="L459" i="5"/>
  <c r="J459" i="5"/>
  <c r="I459" i="5"/>
  <c r="H459" i="5"/>
  <c r="O459" i="5" s="1"/>
  <c r="G459" i="5"/>
  <c r="F459" i="5"/>
  <c r="AI458" i="5"/>
  <c r="AH458" i="5"/>
  <c r="AG458" i="5"/>
  <c r="AF458" i="5"/>
  <c r="M458" i="5"/>
  <c r="L458" i="5"/>
  <c r="J458" i="5"/>
  <c r="I458" i="5"/>
  <c r="H458" i="5"/>
  <c r="O458" i="5" s="1"/>
  <c r="G458" i="5"/>
  <c r="F458" i="5" s="1"/>
  <c r="AI457" i="5"/>
  <c r="AH457" i="5"/>
  <c r="AG457" i="5"/>
  <c r="AF457" i="5"/>
  <c r="M457" i="5"/>
  <c r="L457" i="5"/>
  <c r="J457" i="5"/>
  <c r="I457" i="5"/>
  <c r="H457" i="5"/>
  <c r="O457" i="5" s="1"/>
  <c r="G457" i="5"/>
  <c r="F457" i="5"/>
  <c r="AI456" i="5"/>
  <c r="AH456" i="5"/>
  <c r="AG456" i="5"/>
  <c r="AF456" i="5"/>
  <c r="M456" i="5"/>
  <c r="L456" i="5"/>
  <c r="J456" i="5"/>
  <c r="I456" i="5"/>
  <c r="H456" i="5"/>
  <c r="O456" i="5" s="1"/>
  <c r="G456" i="5"/>
  <c r="F456" i="5" s="1"/>
  <c r="AI455" i="5"/>
  <c r="AH455" i="5"/>
  <c r="AG455" i="5"/>
  <c r="AF455" i="5"/>
  <c r="M455" i="5"/>
  <c r="L455" i="5"/>
  <c r="J455" i="5"/>
  <c r="I455" i="5"/>
  <c r="H455" i="5"/>
  <c r="O455" i="5" s="1"/>
  <c r="G455" i="5"/>
  <c r="F455" i="5"/>
  <c r="AI454" i="5"/>
  <c r="AH454" i="5"/>
  <c r="AG454" i="5"/>
  <c r="AF454" i="5"/>
  <c r="M454" i="5"/>
  <c r="L454" i="5"/>
  <c r="J454" i="5"/>
  <c r="I454" i="5"/>
  <c r="H454" i="5"/>
  <c r="O454" i="5" s="1"/>
  <c r="G454" i="5"/>
  <c r="F454" i="5" s="1"/>
  <c r="AI453" i="5"/>
  <c r="AI450" i="5" s="1"/>
  <c r="AH453" i="5"/>
  <c r="AG453" i="5"/>
  <c r="AG450" i="5" s="1"/>
  <c r="AF453" i="5"/>
  <c r="M453" i="5"/>
  <c r="L453" i="5"/>
  <c r="J453" i="5"/>
  <c r="I453" i="5"/>
  <c r="H453" i="5"/>
  <c r="O453" i="5" s="1"/>
  <c r="G453" i="5"/>
  <c r="F453" i="5"/>
  <c r="AI452" i="5"/>
  <c r="AH452" i="5"/>
  <c r="AH450" i="5" s="1"/>
  <c r="AG452" i="5"/>
  <c r="AF452" i="5"/>
  <c r="AF450" i="5" s="1"/>
  <c r="M452" i="5"/>
  <c r="L452" i="5"/>
  <c r="J452" i="5"/>
  <c r="I452" i="5"/>
  <c r="H452" i="5"/>
  <c r="O452" i="5" s="1"/>
  <c r="G452" i="5"/>
  <c r="F452" i="5" s="1"/>
  <c r="C452" i="5"/>
  <c r="C453" i="5" s="1"/>
  <c r="C454" i="5" s="1"/>
  <c r="C455" i="5" s="1"/>
  <c r="C456" i="5" s="1"/>
  <c r="C457" i="5" s="1"/>
  <c r="C458" i="5" s="1"/>
  <c r="C459" i="5" s="1"/>
  <c r="C460" i="5" s="1"/>
  <c r="C461" i="5" s="1"/>
  <c r="C462" i="5" s="1"/>
  <c r="C463" i="5" s="1"/>
  <c r="C464" i="5" s="1"/>
  <c r="C465" i="5" s="1"/>
  <c r="C466" i="5" s="1"/>
  <c r="C467" i="5" s="1"/>
  <c r="C468" i="5" s="1"/>
  <c r="C469" i="5" s="1"/>
  <c r="C470" i="5" s="1"/>
  <c r="C471" i="5" s="1"/>
  <c r="AI451" i="5"/>
  <c r="AH451" i="5"/>
  <c r="AG451" i="5"/>
  <c r="AF451" i="5"/>
  <c r="M451" i="5"/>
  <c r="L451" i="5"/>
  <c r="J451" i="5"/>
  <c r="I451" i="5"/>
  <c r="H451" i="5"/>
  <c r="O451" i="5" s="1"/>
  <c r="G451" i="5"/>
  <c r="F451" i="5" s="1"/>
  <c r="AJ450" i="5"/>
  <c r="AI449" i="5"/>
  <c r="AH449" i="5"/>
  <c r="AG449" i="5"/>
  <c r="AF449" i="5"/>
  <c r="M449" i="5"/>
  <c r="L449" i="5"/>
  <c r="J449" i="5"/>
  <c r="I449" i="5"/>
  <c r="H449" i="5"/>
  <c r="O449" i="5" s="1"/>
  <c r="G449" i="5"/>
  <c r="F449" i="5" s="1"/>
  <c r="AI448" i="5"/>
  <c r="AH448" i="5"/>
  <c r="AG448" i="5"/>
  <c r="AF448" i="5"/>
  <c r="M448" i="5"/>
  <c r="L448" i="5"/>
  <c r="J448" i="5"/>
  <c r="I448" i="5"/>
  <c r="H448" i="5"/>
  <c r="O448" i="5" s="1"/>
  <c r="G448" i="5"/>
  <c r="F448" i="5"/>
  <c r="AI447" i="5"/>
  <c r="AH447" i="5"/>
  <c r="AG447" i="5"/>
  <c r="AF447" i="5"/>
  <c r="M447" i="5"/>
  <c r="L447" i="5"/>
  <c r="J447" i="5"/>
  <c r="I447" i="5"/>
  <c r="H447" i="5"/>
  <c r="O447" i="5" s="1"/>
  <c r="G447" i="5"/>
  <c r="F447" i="5" s="1"/>
  <c r="AI446" i="5"/>
  <c r="AH446" i="5"/>
  <c r="AG446" i="5"/>
  <c r="AF446" i="5"/>
  <c r="M446" i="5"/>
  <c r="L446" i="5"/>
  <c r="J446" i="5"/>
  <c r="I446" i="5"/>
  <c r="H446" i="5"/>
  <c r="O446" i="5" s="1"/>
  <c r="G446" i="5"/>
  <c r="F446" i="5"/>
  <c r="AI445" i="5"/>
  <c r="AH445" i="5"/>
  <c r="AG445" i="5"/>
  <c r="AF445" i="5"/>
  <c r="M445" i="5"/>
  <c r="L445" i="5"/>
  <c r="J445" i="5"/>
  <c r="I445" i="5"/>
  <c r="H445" i="5"/>
  <c r="O445" i="5" s="1"/>
  <c r="G445" i="5"/>
  <c r="F445" i="5" s="1"/>
  <c r="AI444" i="5"/>
  <c r="AH444" i="5"/>
  <c r="AG444" i="5"/>
  <c r="AF444" i="5"/>
  <c r="M444" i="5"/>
  <c r="L444" i="5"/>
  <c r="J444" i="5"/>
  <c r="I444" i="5"/>
  <c r="H444" i="5"/>
  <c r="O444" i="5" s="1"/>
  <c r="G444" i="5"/>
  <c r="F444" i="5"/>
  <c r="AI443" i="5"/>
  <c r="AH443" i="5"/>
  <c r="AG443" i="5"/>
  <c r="AF443" i="5"/>
  <c r="M443" i="5"/>
  <c r="L443" i="5"/>
  <c r="J443" i="5"/>
  <c r="I443" i="5"/>
  <c r="H443" i="5"/>
  <c r="O443" i="5" s="1"/>
  <c r="G443" i="5"/>
  <c r="F443" i="5" s="1"/>
  <c r="AI442" i="5"/>
  <c r="AH442" i="5"/>
  <c r="AG442" i="5"/>
  <c r="AF442" i="5"/>
  <c r="M442" i="5"/>
  <c r="L442" i="5"/>
  <c r="J442" i="5"/>
  <c r="I442" i="5"/>
  <c r="H442" i="5"/>
  <c r="O442" i="5" s="1"/>
  <c r="G442" i="5"/>
  <c r="F442" i="5"/>
  <c r="AI441" i="5"/>
  <c r="AH441" i="5"/>
  <c r="AG441" i="5"/>
  <c r="AF441" i="5"/>
  <c r="M441" i="5"/>
  <c r="L441" i="5"/>
  <c r="J441" i="5"/>
  <c r="I441" i="5"/>
  <c r="H441" i="5"/>
  <c r="O441" i="5" s="1"/>
  <c r="G441" i="5"/>
  <c r="F441" i="5" s="1"/>
  <c r="AI440" i="5"/>
  <c r="AH440" i="5"/>
  <c r="AG440" i="5"/>
  <c r="AF440" i="5"/>
  <c r="M440" i="5"/>
  <c r="L440" i="5"/>
  <c r="J440" i="5"/>
  <c r="I440" i="5"/>
  <c r="H440" i="5"/>
  <c r="O440" i="5" s="1"/>
  <c r="G440" i="5"/>
  <c r="F440" i="5"/>
  <c r="AI439" i="5"/>
  <c r="AH439" i="5"/>
  <c r="AG439" i="5"/>
  <c r="AF439" i="5"/>
  <c r="M439" i="5"/>
  <c r="L439" i="5"/>
  <c r="J439" i="5"/>
  <c r="I439" i="5"/>
  <c r="H439" i="5"/>
  <c r="O439" i="5" s="1"/>
  <c r="G439" i="5"/>
  <c r="F439" i="5" s="1"/>
  <c r="AI438" i="5"/>
  <c r="AH438" i="5"/>
  <c r="AG438" i="5"/>
  <c r="AF438" i="5"/>
  <c r="M438" i="5"/>
  <c r="L438" i="5"/>
  <c r="J438" i="5"/>
  <c r="I438" i="5"/>
  <c r="H438" i="5"/>
  <c r="O438" i="5" s="1"/>
  <c r="G438" i="5"/>
  <c r="F438" i="5"/>
  <c r="AI437" i="5"/>
  <c r="AH437" i="5"/>
  <c r="AG437" i="5"/>
  <c r="AF437" i="5"/>
  <c r="M437" i="5"/>
  <c r="L437" i="5"/>
  <c r="J437" i="5"/>
  <c r="I437" i="5"/>
  <c r="H437" i="5"/>
  <c r="O437" i="5" s="1"/>
  <c r="G437" i="5"/>
  <c r="F437" i="5" s="1"/>
  <c r="AI436" i="5"/>
  <c r="AH436" i="5"/>
  <c r="AG436" i="5"/>
  <c r="AF436" i="5"/>
  <c r="M436" i="5"/>
  <c r="L436" i="5"/>
  <c r="J436" i="5"/>
  <c r="I436" i="5"/>
  <c r="H436" i="5"/>
  <c r="O436" i="5" s="1"/>
  <c r="G436" i="5"/>
  <c r="F436" i="5"/>
  <c r="AI435" i="5"/>
  <c r="AH435" i="5"/>
  <c r="AG435" i="5"/>
  <c r="AF435" i="5"/>
  <c r="M435" i="5"/>
  <c r="L435" i="5"/>
  <c r="J435" i="5"/>
  <c r="I435" i="5"/>
  <c r="H435" i="5"/>
  <c r="O435" i="5" s="1"/>
  <c r="G435" i="5"/>
  <c r="F435" i="5" s="1"/>
  <c r="AI434" i="5"/>
  <c r="AI431" i="5" s="1"/>
  <c r="AH434" i="5"/>
  <c r="AG434" i="5"/>
  <c r="AG431" i="5" s="1"/>
  <c r="AF434" i="5"/>
  <c r="M434" i="5"/>
  <c r="L434" i="5"/>
  <c r="J434" i="5"/>
  <c r="I434" i="5"/>
  <c r="H434" i="5"/>
  <c r="O434" i="5" s="1"/>
  <c r="G434" i="5"/>
  <c r="F434" i="5"/>
  <c r="AI433" i="5"/>
  <c r="AH433" i="5"/>
  <c r="AH431" i="5" s="1"/>
  <c r="AG433" i="5"/>
  <c r="AF433" i="5"/>
  <c r="M433" i="5"/>
  <c r="L433" i="5"/>
  <c r="J433" i="5"/>
  <c r="I433" i="5"/>
  <c r="H433" i="5"/>
  <c r="O433" i="5" s="1"/>
  <c r="G433" i="5"/>
  <c r="F433" i="5" s="1"/>
  <c r="C433" i="5"/>
  <c r="C434" i="5" s="1"/>
  <c r="C435" i="5" s="1"/>
  <c r="C436" i="5" s="1"/>
  <c r="C437" i="5" s="1"/>
  <c r="C438" i="5" s="1"/>
  <c r="C439" i="5" s="1"/>
  <c r="C440" i="5" s="1"/>
  <c r="C441" i="5" s="1"/>
  <c r="C442" i="5" s="1"/>
  <c r="C443" i="5" s="1"/>
  <c r="C444" i="5" s="1"/>
  <c r="C445" i="5" s="1"/>
  <c r="C446" i="5" s="1"/>
  <c r="C447" i="5" s="1"/>
  <c r="C448" i="5" s="1"/>
  <c r="C449" i="5" s="1"/>
  <c r="AI432" i="5"/>
  <c r="AH432" i="5"/>
  <c r="AG432" i="5"/>
  <c r="AF432" i="5"/>
  <c r="M432" i="5"/>
  <c r="L432" i="5"/>
  <c r="J432" i="5"/>
  <c r="I432" i="5"/>
  <c r="H432" i="5"/>
  <c r="O432" i="5" s="1"/>
  <c r="G432" i="5"/>
  <c r="F432" i="5" s="1"/>
  <c r="AJ431" i="5"/>
  <c r="AF431" i="5"/>
  <c r="AI430" i="5"/>
  <c r="AH430" i="5"/>
  <c r="AG430" i="5"/>
  <c r="AF430" i="5"/>
  <c r="M430" i="5"/>
  <c r="L430" i="5"/>
  <c r="J430" i="5"/>
  <c r="I430" i="5"/>
  <c r="H430" i="5"/>
  <c r="O430" i="5" s="1"/>
  <c r="G430" i="5"/>
  <c r="F430" i="5" s="1"/>
  <c r="AI429" i="5"/>
  <c r="AH429" i="5"/>
  <c r="AG429" i="5"/>
  <c r="AF429" i="5"/>
  <c r="M429" i="5"/>
  <c r="L429" i="5"/>
  <c r="J429" i="5"/>
  <c r="I429" i="5"/>
  <c r="H429" i="5"/>
  <c r="O429" i="5" s="1"/>
  <c r="G429" i="5"/>
  <c r="F429" i="5"/>
  <c r="AI428" i="5"/>
  <c r="AH428" i="5"/>
  <c r="AG428" i="5"/>
  <c r="AF428" i="5"/>
  <c r="M428" i="5"/>
  <c r="L428" i="5"/>
  <c r="J428" i="5"/>
  <c r="I428" i="5"/>
  <c r="H428" i="5"/>
  <c r="O428" i="5" s="1"/>
  <c r="G428" i="5"/>
  <c r="F428" i="5" s="1"/>
  <c r="AI427" i="5"/>
  <c r="AH427" i="5"/>
  <c r="AG427" i="5"/>
  <c r="AF427" i="5"/>
  <c r="M427" i="5"/>
  <c r="L427" i="5"/>
  <c r="J427" i="5"/>
  <c r="I427" i="5"/>
  <c r="H427" i="5"/>
  <c r="O427" i="5" s="1"/>
  <c r="G427" i="5"/>
  <c r="F427" i="5"/>
  <c r="AI426" i="5"/>
  <c r="AH426" i="5"/>
  <c r="AG426" i="5"/>
  <c r="AF426" i="5"/>
  <c r="M426" i="5"/>
  <c r="L426" i="5"/>
  <c r="J426" i="5"/>
  <c r="I426" i="5"/>
  <c r="H426" i="5"/>
  <c r="O426" i="5" s="1"/>
  <c r="G426" i="5"/>
  <c r="F426" i="5" s="1"/>
  <c r="AI425" i="5"/>
  <c r="AH425" i="5"/>
  <c r="AG425" i="5"/>
  <c r="AF425" i="5"/>
  <c r="O425" i="5"/>
  <c r="M425" i="5"/>
  <c r="L425" i="5"/>
  <c r="J425" i="5"/>
  <c r="I425" i="5"/>
  <c r="H425" i="5"/>
  <c r="G425" i="5"/>
  <c r="AI424" i="5"/>
  <c r="AH424" i="5"/>
  <c r="AG424" i="5"/>
  <c r="AF424" i="5"/>
  <c r="M424" i="5"/>
  <c r="L424" i="5"/>
  <c r="J424" i="5"/>
  <c r="I424" i="5"/>
  <c r="H424" i="5"/>
  <c r="O424" i="5" s="1"/>
  <c r="G424" i="5"/>
  <c r="AI423" i="5"/>
  <c r="AH423" i="5"/>
  <c r="AG423" i="5"/>
  <c r="AF423" i="5"/>
  <c r="O423" i="5"/>
  <c r="M423" i="5"/>
  <c r="L423" i="5"/>
  <c r="J423" i="5"/>
  <c r="I423" i="5"/>
  <c r="H423" i="5"/>
  <c r="G423" i="5"/>
  <c r="AI422" i="5"/>
  <c r="AH422" i="5"/>
  <c r="AG422" i="5"/>
  <c r="AF422" i="5"/>
  <c r="M422" i="5"/>
  <c r="L422" i="5"/>
  <c r="J422" i="5"/>
  <c r="I422" i="5"/>
  <c r="H422" i="5"/>
  <c r="O422" i="5" s="1"/>
  <c r="G422" i="5"/>
  <c r="AI421" i="5"/>
  <c r="AH421" i="5"/>
  <c r="AG421" i="5"/>
  <c r="AF421" i="5"/>
  <c r="O421" i="5"/>
  <c r="M421" i="5"/>
  <c r="L421" i="5"/>
  <c r="J421" i="5"/>
  <c r="I421" i="5"/>
  <c r="H421" i="5"/>
  <c r="G421" i="5"/>
  <c r="AI420" i="5"/>
  <c r="AH420" i="5"/>
  <c r="AG420" i="5"/>
  <c r="AF420" i="5"/>
  <c r="M420" i="5"/>
  <c r="L420" i="5"/>
  <c r="J420" i="5"/>
  <c r="I420" i="5"/>
  <c r="H420" i="5"/>
  <c r="O420" i="5" s="1"/>
  <c r="G420" i="5"/>
  <c r="AI419" i="5"/>
  <c r="AH419" i="5"/>
  <c r="AG419" i="5"/>
  <c r="AF419" i="5"/>
  <c r="O419" i="5"/>
  <c r="M419" i="5"/>
  <c r="L419" i="5"/>
  <c r="J419" i="5"/>
  <c r="I419" i="5"/>
  <c r="H419" i="5"/>
  <c r="G419" i="5"/>
  <c r="AI418" i="5"/>
  <c r="AH418" i="5"/>
  <c r="AG418" i="5"/>
  <c r="AF418" i="5"/>
  <c r="M418" i="5"/>
  <c r="L418" i="5"/>
  <c r="J418" i="5"/>
  <c r="I418" i="5"/>
  <c r="H418" i="5"/>
  <c r="O418" i="5" s="1"/>
  <c r="G418" i="5"/>
  <c r="AI417" i="5"/>
  <c r="AH417" i="5"/>
  <c r="AG417" i="5"/>
  <c r="AF417" i="5"/>
  <c r="O417" i="5"/>
  <c r="M417" i="5"/>
  <c r="L417" i="5"/>
  <c r="J417" i="5"/>
  <c r="I417" i="5"/>
  <c r="H417" i="5"/>
  <c r="G417" i="5"/>
  <c r="AI416" i="5"/>
  <c r="AH416" i="5"/>
  <c r="AG416" i="5"/>
  <c r="AF416" i="5"/>
  <c r="M416" i="5"/>
  <c r="L416" i="5"/>
  <c r="J416" i="5"/>
  <c r="I416" i="5"/>
  <c r="H416" i="5"/>
  <c r="O416" i="5" s="1"/>
  <c r="G416" i="5"/>
  <c r="AI415" i="5"/>
  <c r="AH415" i="5"/>
  <c r="AG415" i="5"/>
  <c r="AF415" i="5"/>
  <c r="O415" i="5"/>
  <c r="M415" i="5"/>
  <c r="L415" i="5"/>
  <c r="J415" i="5"/>
  <c r="I415" i="5"/>
  <c r="H415" i="5"/>
  <c r="G415" i="5"/>
  <c r="AI414" i="5"/>
  <c r="AH414" i="5"/>
  <c r="AG414" i="5"/>
  <c r="AF414" i="5"/>
  <c r="M414" i="5"/>
  <c r="L414" i="5"/>
  <c r="J414" i="5"/>
  <c r="I414" i="5"/>
  <c r="H414" i="5"/>
  <c r="O414" i="5" s="1"/>
  <c r="G414" i="5"/>
  <c r="AI413" i="5"/>
  <c r="AH413" i="5"/>
  <c r="AG413" i="5"/>
  <c r="AF413" i="5"/>
  <c r="O413" i="5"/>
  <c r="M413" i="5"/>
  <c r="L413" i="5"/>
  <c r="J413" i="5"/>
  <c r="I413" i="5"/>
  <c r="H413" i="5"/>
  <c r="G413" i="5"/>
  <c r="AI412" i="5"/>
  <c r="AH412" i="5"/>
  <c r="AG412" i="5"/>
  <c r="AF412" i="5"/>
  <c r="M412" i="5"/>
  <c r="L412" i="5"/>
  <c r="J412" i="5"/>
  <c r="I412" i="5"/>
  <c r="H412" i="5"/>
  <c r="O412" i="5" s="1"/>
  <c r="G412" i="5"/>
  <c r="C412" i="5"/>
  <c r="C413" i="5" s="1"/>
  <c r="C414" i="5" s="1"/>
  <c r="C415" i="5" s="1"/>
  <c r="C416" i="5" s="1"/>
  <c r="C417" i="5" s="1"/>
  <c r="C418" i="5" s="1"/>
  <c r="C419" i="5" s="1"/>
  <c r="C420" i="5" s="1"/>
  <c r="C421" i="5" s="1"/>
  <c r="C422" i="5" s="1"/>
  <c r="C423" i="5" s="1"/>
  <c r="C424" i="5" s="1"/>
  <c r="C425" i="5" s="1"/>
  <c r="C426" i="5" s="1"/>
  <c r="C427" i="5" s="1"/>
  <c r="C428" i="5" s="1"/>
  <c r="C429" i="5" s="1"/>
  <c r="C430" i="5" s="1"/>
  <c r="AI411" i="5"/>
  <c r="AH411" i="5"/>
  <c r="AG411" i="5"/>
  <c r="AF411" i="5"/>
  <c r="M411" i="5"/>
  <c r="L411" i="5"/>
  <c r="J411" i="5"/>
  <c r="I411" i="5"/>
  <c r="H411" i="5"/>
  <c r="O411" i="5" s="1"/>
  <c r="G411" i="5"/>
  <c r="AJ410" i="5"/>
  <c r="AG410" i="5"/>
  <c r="AI409" i="5"/>
  <c r="AH409" i="5"/>
  <c r="AG409" i="5"/>
  <c r="AF409" i="5"/>
  <c r="M409" i="5"/>
  <c r="L409" i="5"/>
  <c r="J409" i="5"/>
  <c r="I409" i="5"/>
  <c r="H409" i="5"/>
  <c r="O409" i="5" s="1"/>
  <c r="G409" i="5"/>
  <c r="AI408" i="5"/>
  <c r="AH408" i="5"/>
  <c r="AG408" i="5"/>
  <c r="AF408" i="5"/>
  <c r="O408" i="5"/>
  <c r="M408" i="5"/>
  <c r="L408" i="5"/>
  <c r="J408" i="5"/>
  <c r="I408" i="5"/>
  <c r="H408" i="5"/>
  <c r="G408" i="5"/>
  <c r="AI407" i="5"/>
  <c r="AH407" i="5"/>
  <c r="AG407" i="5"/>
  <c r="AF407" i="5"/>
  <c r="M407" i="5"/>
  <c r="L407" i="5"/>
  <c r="J407" i="5"/>
  <c r="I407" i="5"/>
  <c r="H407" i="5"/>
  <c r="O407" i="5" s="1"/>
  <c r="G407" i="5"/>
  <c r="AI406" i="5"/>
  <c r="AH406" i="5"/>
  <c r="AG406" i="5"/>
  <c r="AF406" i="5"/>
  <c r="O406" i="5"/>
  <c r="M406" i="5"/>
  <c r="L406" i="5"/>
  <c r="J406" i="5"/>
  <c r="I406" i="5"/>
  <c r="H406" i="5"/>
  <c r="G406" i="5"/>
  <c r="AI405" i="5"/>
  <c r="AH405" i="5"/>
  <c r="AG405" i="5"/>
  <c r="AF405" i="5"/>
  <c r="M405" i="5"/>
  <c r="L405" i="5"/>
  <c r="J405" i="5"/>
  <c r="I405" i="5"/>
  <c r="H405" i="5"/>
  <c r="O405" i="5" s="1"/>
  <c r="G405" i="5"/>
  <c r="AI404" i="5"/>
  <c r="AH404" i="5"/>
  <c r="AG404" i="5"/>
  <c r="AF404" i="5"/>
  <c r="O404" i="5"/>
  <c r="M404" i="5"/>
  <c r="L404" i="5"/>
  <c r="J404" i="5"/>
  <c r="I404" i="5"/>
  <c r="H404" i="5"/>
  <c r="G404" i="5"/>
  <c r="AI403" i="5"/>
  <c r="AH403" i="5"/>
  <c r="AG403" i="5"/>
  <c r="AF403" i="5"/>
  <c r="M403" i="5"/>
  <c r="L403" i="5"/>
  <c r="J403" i="5"/>
  <c r="I403" i="5"/>
  <c r="H403" i="5"/>
  <c r="O403" i="5" s="1"/>
  <c r="G403" i="5"/>
  <c r="AI402" i="5"/>
  <c r="AH402" i="5"/>
  <c r="AG402" i="5"/>
  <c r="AF402" i="5"/>
  <c r="O402" i="5"/>
  <c r="M402" i="5"/>
  <c r="L402" i="5"/>
  <c r="J402" i="5"/>
  <c r="I402" i="5"/>
  <c r="H402" i="5"/>
  <c r="G402" i="5"/>
  <c r="AI401" i="5"/>
  <c r="AH401" i="5"/>
  <c r="AG401" i="5"/>
  <c r="AF401" i="5"/>
  <c r="M401" i="5"/>
  <c r="L401" i="5"/>
  <c r="J401" i="5"/>
  <c r="I401" i="5"/>
  <c r="H401" i="5"/>
  <c r="O401" i="5" s="1"/>
  <c r="G401" i="5"/>
  <c r="AI400" i="5"/>
  <c r="AH400" i="5"/>
  <c r="AG400" i="5"/>
  <c r="AF400" i="5"/>
  <c r="O400" i="5"/>
  <c r="M400" i="5"/>
  <c r="L400" i="5"/>
  <c r="J400" i="5"/>
  <c r="I400" i="5"/>
  <c r="H400" i="5"/>
  <c r="G400" i="5"/>
  <c r="AI399" i="5"/>
  <c r="AH399" i="5"/>
  <c r="AG399" i="5"/>
  <c r="AF399" i="5"/>
  <c r="M399" i="5"/>
  <c r="L399" i="5"/>
  <c r="J399" i="5"/>
  <c r="I399" i="5"/>
  <c r="H399" i="5"/>
  <c r="O399" i="5" s="1"/>
  <c r="G399" i="5"/>
  <c r="AI398" i="5"/>
  <c r="AH398" i="5"/>
  <c r="AG398" i="5"/>
  <c r="AF398" i="5"/>
  <c r="O398" i="5"/>
  <c r="M398" i="5"/>
  <c r="L398" i="5"/>
  <c r="J398" i="5"/>
  <c r="I398" i="5"/>
  <c r="H398" i="5"/>
  <c r="G398" i="5"/>
  <c r="AI397" i="5"/>
  <c r="AH397" i="5"/>
  <c r="AG397" i="5"/>
  <c r="AF397" i="5"/>
  <c r="AF395" i="5" s="1"/>
  <c r="M397" i="5"/>
  <c r="L397" i="5"/>
  <c r="J397" i="5"/>
  <c r="I397" i="5"/>
  <c r="H397" i="5"/>
  <c r="O397" i="5" s="1"/>
  <c r="G397" i="5"/>
  <c r="C397" i="5"/>
  <c r="C398" i="5" s="1"/>
  <c r="C399" i="5" s="1"/>
  <c r="C400" i="5" s="1"/>
  <c r="C401" i="5" s="1"/>
  <c r="C402" i="5" s="1"/>
  <c r="C403" i="5" s="1"/>
  <c r="C404" i="5" s="1"/>
  <c r="C405" i="5" s="1"/>
  <c r="C406" i="5" s="1"/>
  <c r="C407" i="5" s="1"/>
  <c r="C408" i="5" s="1"/>
  <c r="C409" i="5" s="1"/>
  <c r="AI396" i="5"/>
  <c r="AH396" i="5"/>
  <c r="AG396" i="5"/>
  <c r="AF396" i="5"/>
  <c r="M396" i="5"/>
  <c r="L396" i="5"/>
  <c r="J396" i="5"/>
  <c r="I396" i="5"/>
  <c r="H396" i="5"/>
  <c r="O396" i="5" s="1"/>
  <c r="G396" i="5"/>
  <c r="AJ395" i="5"/>
  <c r="AI394" i="5"/>
  <c r="AH394" i="5"/>
  <c r="AG394" i="5"/>
  <c r="AF394" i="5"/>
  <c r="M394" i="5"/>
  <c r="L394" i="5"/>
  <c r="J394" i="5"/>
  <c r="I394" i="5"/>
  <c r="H394" i="5"/>
  <c r="O394" i="5" s="1"/>
  <c r="G394" i="5"/>
  <c r="AI393" i="5"/>
  <c r="AH393" i="5"/>
  <c r="AG393" i="5"/>
  <c r="AF393" i="5"/>
  <c r="O393" i="5"/>
  <c r="M393" i="5"/>
  <c r="L393" i="5"/>
  <c r="J393" i="5"/>
  <c r="I393" i="5"/>
  <c r="H393" i="5"/>
  <c r="G393" i="5"/>
  <c r="AI392" i="5"/>
  <c r="AH392" i="5"/>
  <c r="AG392" i="5"/>
  <c r="AF392" i="5"/>
  <c r="M392" i="5"/>
  <c r="L392" i="5"/>
  <c r="J392" i="5"/>
  <c r="I392" i="5"/>
  <c r="H392" i="5"/>
  <c r="O392" i="5" s="1"/>
  <c r="G392" i="5"/>
  <c r="AI391" i="5"/>
  <c r="AH391" i="5"/>
  <c r="AG391" i="5"/>
  <c r="AF391" i="5"/>
  <c r="O391" i="5"/>
  <c r="M391" i="5"/>
  <c r="L391" i="5"/>
  <c r="J391" i="5"/>
  <c r="I391" i="5"/>
  <c r="H391" i="5"/>
  <c r="G391" i="5"/>
  <c r="AI390" i="5"/>
  <c r="AH390" i="5"/>
  <c r="AG390" i="5"/>
  <c r="AF390" i="5"/>
  <c r="M390" i="5"/>
  <c r="L390" i="5"/>
  <c r="J390" i="5"/>
  <c r="I390" i="5"/>
  <c r="H390" i="5"/>
  <c r="O390" i="5" s="1"/>
  <c r="G390" i="5"/>
  <c r="AI389" i="5"/>
  <c r="AH389" i="5"/>
  <c r="AG389" i="5"/>
  <c r="AF389" i="5"/>
  <c r="O389" i="5"/>
  <c r="M389" i="5"/>
  <c r="L389" i="5"/>
  <c r="J389" i="5"/>
  <c r="I389" i="5"/>
  <c r="H389" i="5"/>
  <c r="G389" i="5"/>
  <c r="AI388" i="5"/>
  <c r="AH388" i="5"/>
  <c r="AG388" i="5"/>
  <c r="AF388" i="5"/>
  <c r="M388" i="5"/>
  <c r="L388" i="5"/>
  <c r="J388" i="5"/>
  <c r="I388" i="5"/>
  <c r="H388" i="5"/>
  <c r="O388" i="5" s="1"/>
  <c r="G388" i="5"/>
  <c r="AI387" i="5"/>
  <c r="AH387" i="5"/>
  <c r="AG387" i="5"/>
  <c r="AF387" i="5"/>
  <c r="O387" i="5"/>
  <c r="M387" i="5"/>
  <c r="L387" i="5"/>
  <c r="J387" i="5"/>
  <c r="I387" i="5"/>
  <c r="H387" i="5"/>
  <c r="G387" i="5"/>
  <c r="AI386" i="5"/>
  <c r="AH386" i="5"/>
  <c r="AG386" i="5"/>
  <c r="AF386" i="5"/>
  <c r="M386" i="5"/>
  <c r="L386" i="5"/>
  <c r="J386" i="5"/>
  <c r="I386" i="5"/>
  <c r="H386" i="5"/>
  <c r="O386" i="5" s="1"/>
  <c r="G386" i="5"/>
  <c r="AI385" i="5"/>
  <c r="AH385" i="5"/>
  <c r="AG385" i="5"/>
  <c r="AF385" i="5"/>
  <c r="O385" i="5"/>
  <c r="M385" i="5"/>
  <c r="L385" i="5"/>
  <c r="J385" i="5"/>
  <c r="I385" i="5"/>
  <c r="H385" i="5"/>
  <c r="G385" i="5"/>
  <c r="AI384" i="5"/>
  <c r="AH384" i="5"/>
  <c r="AG384" i="5"/>
  <c r="AF384" i="5"/>
  <c r="M384" i="5"/>
  <c r="L384" i="5"/>
  <c r="J384" i="5"/>
  <c r="I384" i="5"/>
  <c r="H384" i="5"/>
  <c r="O384" i="5" s="1"/>
  <c r="G384" i="5"/>
  <c r="AI383" i="5"/>
  <c r="AH383" i="5"/>
  <c r="AG383" i="5"/>
  <c r="AF383" i="5"/>
  <c r="O383" i="5"/>
  <c r="M383" i="5"/>
  <c r="L383" i="5"/>
  <c r="J383" i="5"/>
  <c r="I383" i="5"/>
  <c r="H383" i="5"/>
  <c r="G383" i="5"/>
  <c r="AI382" i="5"/>
  <c r="AH382" i="5"/>
  <c r="AG382" i="5"/>
  <c r="AF382" i="5"/>
  <c r="M382" i="5"/>
  <c r="L382" i="5"/>
  <c r="J382" i="5"/>
  <c r="I382" i="5"/>
  <c r="H382" i="5"/>
  <c r="O382" i="5" s="1"/>
  <c r="G382" i="5"/>
  <c r="AI381" i="5"/>
  <c r="AH381" i="5"/>
  <c r="AG381" i="5"/>
  <c r="AF381" i="5"/>
  <c r="O381" i="5"/>
  <c r="M381" i="5"/>
  <c r="L381" i="5"/>
  <c r="J381" i="5"/>
  <c r="I381" i="5"/>
  <c r="H381" i="5"/>
  <c r="G381" i="5"/>
  <c r="AI380" i="5"/>
  <c r="AH380" i="5"/>
  <c r="AG380" i="5"/>
  <c r="AF380" i="5"/>
  <c r="M380" i="5"/>
  <c r="L380" i="5"/>
  <c r="J380" i="5"/>
  <c r="I380" i="5"/>
  <c r="H380" i="5"/>
  <c r="O380" i="5" s="1"/>
  <c r="G380" i="5"/>
  <c r="AI379" i="5"/>
  <c r="AH379" i="5"/>
  <c r="AG379" i="5"/>
  <c r="AF379" i="5"/>
  <c r="O379" i="5"/>
  <c r="M379" i="5"/>
  <c r="L379" i="5"/>
  <c r="J379" i="5"/>
  <c r="I379" i="5"/>
  <c r="H379" i="5"/>
  <c r="G379" i="5"/>
  <c r="AI378" i="5"/>
  <c r="AH378" i="5"/>
  <c r="AG378" i="5"/>
  <c r="AF378" i="5"/>
  <c r="M378" i="5"/>
  <c r="L378" i="5"/>
  <c r="J378" i="5"/>
  <c r="I378" i="5"/>
  <c r="H378" i="5"/>
  <c r="O378" i="5" s="1"/>
  <c r="G378" i="5"/>
  <c r="AI377" i="5"/>
  <c r="AH377" i="5"/>
  <c r="AG377" i="5"/>
  <c r="AF377" i="5"/>
  <c r="O377" i="5"/>
  <c r="M377" i="5"/>
  <c r="L377" i="5"/>
  <c r="J377" i="5"/>
  <c r="I377" i="5"/>
  <c r="H377" i="5"/>
  <c r="G377" i="5"/>
  <c r="AI376" i="5"/>
  <c r="AH376" i="5"/>
  <c r="AG376" i="5"/>
  <c r="AF376" i="5"/>
  <c r="M376" i="5"/>
  <c r="L376" i="5"/>
  <c r="J376" i="5"/>
  <c r="I376" i="5"/>
  <c r="H376" i="5"/>
  <c r="O376" i="5" s="1"/>
  <c r="G376" i="5"/>
  <c r="AI375" i="5"/>
  <c r="AH375" i="5"/>
  <c r="AG375" i="5"/>
  <c r="AF375" i="5"/>
  <c r="O375" i="5"/>
  <c r="M375" i="5"/>
  <c r="L375" i="5"/>
  <c r="J375" i="5"/>
  <c r="I375" i="5"/>
  <c r="H375" i="5"/>
  <c r="G375" i="5"/>
  <c r="AI374" i="5"/>
  <c r="AH374" i="5"/>
  <c r="AG374" i="5"/>
  <c r="AF374" i="5"/>
  <c r="M374" i="5"/>
  <c r="L374" i="5"/>
  <c r="J374" i="5"/>
  <c r="I374" i="5"/>
  <c r="H374" i="5"/>
  <c r="O374" i="5" s="1"/>
  <c r="G374" i="5"/>
  <c r="AI373" i="5"/>
  <c r="AH373" i="5"/>
  <c r="AG373" i="5"/>
  <c r="AF373" i="5"/>
  <c r="O373" i="5"/>
  <c r="M373" i="5"/>
  <c r="L373" i="5"/>
  <c r="J373" i="5"/>
  <c r="I373" i="5"/>
  <c r="H373" i="5"/>
  <c r="G373" i="5"/>
  <c r="AI372" i="5"/>
  <c r="AH372" i="5"/>
  <c r="AG372" i="5"/>
  <c r="AF372" i="5"/>
  <c r="M372" i="5"/>
  <c r="L372" i="5"/>
  <c r="J372" i="5"/>
  <c r="I372" i="5"/>
  <c r="H372" i="5"/>
  <c r="O372" i="5" s="1"/>
  <c r="G372" i="5"/>
  <c r="F372" i="5" s="1"/>
  <c r="AI371" i="5"/>
  <c r="AH371" i="5"/>
  <c r="AG371" i="5"/>
  <c r="AF371" i="5"/>
  <c r="M371" i="5"/>
  <c r="L371" i="5"/>
  <c r="J371" i="5"/>
  <c r="I371" i="5"/>
  <c r="H371" i="5"/>
  <c r="O371" i="5" s="1"/>
  <c r="G371" i="5"/>
  <c r="F371" i="5"/>
  <c r="AI370" i="5"/>
  <c r="AH370" i="5"/>
  <c r="AG370" i="5"/>
  <c r="AF370" i="5"/>
  <c r="M370" i="5"/>
  <c r="L370" i="5"/>
  <c r="J370" i="5"/>
  <c r="I370" i="5"/>
  <c r="H370" i="5"/>
  <c r="O370" i="5" s="1"/>
  <c r="G370" i="5"/>
  <c r="F370" i="5" s="1"/>
  <c r="AI369" i="5"/>
  <c r="AH369" i="5"/>
  <c r="AG369" i="5"/>
  <c r="AF369" i="5"/>
  <c r="M369" i="5"/>
  <c r="L369" i="5"/>
  <c r="J369" i="5"/>
  <c r="I369" i="5"/>
  <c r="H369" i="5"/>
  <c r="O369" i="5" s="1"/>
  <c r="G369" i="5"/>
  <c r="F369" i="5"/>
  <c r="AI368" i="5"/>
  <c r="AH368" i="5"/>
  <c r="AG368" i="5"/>
  <c r="AF368" i="5"/>
  <c r="M368" i="5"/>
  <c r="L368" i="5"/>
  <c r="J368" i="5"/>
  <c r="I368" i="5"/>
  <c r="H368" i="5"/>
  <c r="O368" i="5" s="1"/>
  <c r="G368" i="5"/>
  <c r="F368" i="5" s="1"/>
  <c r="AI367" i="5"/>
  <c r="AH367" i="5"/>
  <c r="AG367" i="5"/>
  <c r="AF367" i="5"/>
  <c r="M367" i="5"/>
  <c r="L367" i="5"/>
  <c r="J367" i="5"/>
  <c r="I367" i="5"/>
  <c r="H367" i="5"/>
  <c r="O367" i="5" s="1"/>
  <c r="G367" i="5"/>
  <c r="F367" i="5"/>
  <c r="AI366" i="5"/>
  <c r="AH366" i="5"/>
  <c r="AG366" i="5"/>
  <c r="AF366" i="5"/>
  <c r="M366" i="5"/>
  <c r="L366" i="5"/>
  <c r="J366" i="5"/>
  <c r="I366" i="5"/>
  <c r="H366" i="5"/>
  <c r="O366" i="5" s="1"/>
  <c r="G366" i="5"/>
  <c r="F366" i="5" s="1"/>
  <c r="C366" i="5"/>
  <c r="C367" i="5" s="1"/>
  <c r="C368" i="5" s="1"/>
  <c r="C369" i="5" s="1"/>
  <c r="C370" i="5" s="1"/>
  <c r="C371" i="5" s="1"/>
  <c r="C372" i="5" s="1"/>
  <c r="C373" i="5" s="1"/>
  <c r="C374" i="5" s="1"/>
  <c r="C375" i="5" s="1"/>
  <c r="C376" i="5" s="1"/>
  <c r="C377" i="5" s="1"/>
  <c r="C378" i="5" s="1"/>
  <c r="C379" i="5" s="1"/>
  <c r="C380" i="5" s="1"/>
  <c r="C381" i="5" s="1"/>
  <c r="C382" i="5" s="1"/>
  <c r="C383" i="5" s="1"/>
  <c r="C384" i="5" s="1"/>
  <c r="C385" i="5" s="1"/>
  <c r="C386" i="5" s="1"/>
  <c r="C387" i="5" s="1"/>
  <c r="C388" i="5" s="1"/>
  <c r="C389" i="5" s="1"/>
  <c r="C390" i="5" s="1"/>
  <c r="C391" i="5" s="1"/>
  <c r="C392" i="5" s="1"/>
  <c r="C393" i="5" s="1"/>
  <c r="C394" i="5" s="1"/>
  <c r="AI365" i="5"/>
  <c r="AH365" i="5"/>
  <c r="AG365" i="5"/>
  <c r="AF365" i="5"/>
  <c r="AF364" i="5" s="1"/>
  <c r="M365" i="5"/>
  <c r="L365" i="5"/>
  <c r="J365" i="5"/>
  <c r="I365" i="5"/>
  <c r="H365" i="5"/>
  <c r="O365" i="5" s="1"/>
  <c r="G365" i="5"/>
  <c r="F365" i="5" s="1"/>
  <c r="AJ364" i="5"/>
  <c r="AH364" i="5"/>
  <c r="AI363" i="5"/>
  <c r="AH363" i="5"/>
  <c r="AG363" i="5"/>
  <c r="AF363" i="5"/>
  <c r="M363" i="5"/>
  <c r="L363" i="5"/>
  <c r="J363" i="5"/>
  <c r="I363" i="5"/>
  <c r="H363" i="5"/>
  <c r="O363" i="5" s="1"/>
  <c r="G363" i="5"/>
  <c r="AI362" i="5"/>
  <c r="AH362" i="5"/>
  <c r="AG362" i="5"/>
  <c r="AF362" i="5"/>
  <c r="M362" i="5"/>
  <c r="L362" i="5"/>
  <c r="J362" i="5"/>
  <c r="I362" i="5"/>
  <c r="H362" i="5"/>
  <c r="O362" i="5" s="1"/>
  <c r="G362" i="5"/>
  <c r="AI361" i="5"/>
  <c r="AH361" i="5"/>
  <c r="AG361" i="5"/>
  <c r="AF361" i="5"/>
  <c r="M361" i="5"/>
  <c r="L361" i="5"/>
  <c r="J361" i="5"/>
  <c r="I361" i="5"/>
  <c r="H361" i="5"/>
  <c r="O361" i="5" s="1"/>
  <c r="G361" i="5"/>
  <c r="AI360" i="5"/>
  <c r="AH360" i="5"/>
  <c r="AG360" i="5"/>
  <c r="AF360" i="5"/>
  <c r="O360" i="5"/>
  <c r="M360" i="5"/>
  <c r="L360" i="5"/>
  <c r="J360" i="5"/>
  <c r="I360" i="5"/>
  <c r="H360" i="5"/>
  <c r="G360" i="5"/>
  <c r="AI359" i="5"/>
  <c r="AH359" i="5"/>
  <c r="AG359" i="5"/>
  <c r="AF359" i="5"/>
  <c r="M359" i="5"/>
  <c r="L359" i="5"/>
  <c r="J359" i="5"/>
  <c r="I359" i="5"/>
  <c r="H359" i="5"/>
  <c r="O359" i="5" s="1"/>
  <c r="G359" i="5"/>
  <c r="AI358" i="5"/>
  <c r="AH358" i="5"/>
  <c r="AG358" i="5"/>
  <c r="AF358" i="5"/>
  <c r="O358" i="5"/>
  <c r="M358" i="5"/>
  <c r="L358" i="5"/>
  <c r="J358" i="5"/>
  <c r="I358" i="5"/>
  <c r="H358" i="5"/>
  <c r="G358" i="5"/>
  <c r="AI357" i="5"/>
  <c r="AH357" i="5"/>
  <c r="AG357" i="5"/>
  <c r="AF357" i="5"/>
  <c r="M357" i="5"/>
  <c r="L357" i="5"/>
  <c r="J357" i="5"/>
  <c r="I357" i="5"/>
  <c r="H357" i="5"/>
  <c r="O357" i="5" s="1"/>
  <c r="G357" i="5"/>
  <c r="AI356" i="5"/>
  <c r="AH356" i="5"/>
  <c r="AG356" i="5"/>
  <c r="AF356" i="5"/>
  <c r="O356" i="5"/>
  <c r="M356" i="5"/>
  <c r="L356" i="5"/>
  <c r="J356" i="5"/>
  <c r="I356" i="5"/>
  <c r="H356" i="5"/>
  <c r="G356" i="5"/>
  <c r="AI355" i="5"/>
  <c r="AH355" i="5"/>
  <c r="AG355" i="5"/>
  <c r="AF355" i="5"/>
  <c r="M355" i="5"/>
  <c r="L355" i="5"/>
  <c r="J355" i="5"/>
  <c r="I355" i="5"/>
  <c r="H355" i="5"/>
  <c r="O355" i="5" s="1"/>
  <c r="G355" i="5"/>
  <c r="AI354" i="5"/>
  <c r="AH354" i="5"/>
  <c r="AG354" i="5"/>
  <c r="AF354" i="5"/>
  <c r="O354" i="5"/>
  <c r="M354" i="5"/>
  <c r="L354" i="5"/>
  <c r="J354" i="5"/>
  <c r="I354" i="5"/>
  <c r="H354" i="5"/>
  <c r="G354" i="5"/>
  <c r="AI353" i="5"/>
  <c r="AH353" i="5"/>
  <c r="AG353" i="5"/>
  <c r="AF353" i="5"/>
  <c r="M353" i="5"/>
  <c r="L353" i="5"/>
  <c r="J353" i="5"/>
  <c r="I353" i="5"/>
  <c r="H353" i="5"/>
  <c r="O353" i="5" s="1"/>
  <c r="G353" i="5"/>
  <c r="AI352" i="5"/>
  <c r="AH352" i="5"/>
  <c r="AG352" i="5"/>
  <c r="AF352" i="5"/>
  <c r="O352" i="5"/>
  <c r="M352" i="5"/>
  <c r="L352" i="5"/>
  <c r="J352" i="5"/>
  <c r="I352" i="5"/>
  <c r="H352" i="5"/>
  <c r="G352" i="5"/>
  <c r="AI351" i="5"/>
  <c r="AH351" i="5"/>
  <c r="AG351" i="5"/>
  <c r="AF351" i="5"/>
  <c r="M351" i="5"/>
  <c r="L351" i="5"/>
  <c r="J351" i="5"/>
  <c r="I351" i="5"/>
  <c r="H351" i="5"/>
  <c r="O351" i="5" s="1"/>
  <c r="G351" i="5"/>
  <c r="AI350" i="5"/>
  <c r="AH350" i="5"/>
  <c r="AG350" i="5"/>
  <c r="AF350" i="5"/>
  <c r="O350" i="5"/>
  <c r="M350" i="5"/>
  <c r="L350" i="5"/>
  <c r="J350" i="5"/>
  <c r="I350" i="5"/>
  <c r="H350" i="5"/>
  <c r="G350" i="5"/>
  <c r="AI349" i="5"/>
  <c r="AH349" i="5"/>
  <c r="AG349" i="5"/>
  <c r="AF349" i="5"/>
  <c r="M349" i="5"/>
  <c r="L349" i="5"/>
  <c r="J349" i="5"/>
  <c r="I349" i="5"/>
  <c r="H349" i="5"/>
  <c r="O349" i="5" s="1"/>
  <c r="G349" i="5"/>
  <c r="AI348" i="5"/>
  <c r="AH348" i="5"/>
  <c r="AG348" i="5"/>
  <c r="AF348" i="5"/>
  <c r="O348" i="5"/>
  <c r="M348" i="5"/>
  <c r="L348" i="5"/>
  <c r="J348" i="5"/>
  <c r="I348" i="5"/>
  <c r="H348" i="5"/>
  <c r="G348" i="5"/>
  <c r="AI347" i="5"/>
  <c r="AH347" i="5"/>
  <c r="AG347" i="5"/>
  <c r="AF347" i="5"/>
  <c r="M347" i="5"/>
  <c r="L347" i="5"/>
  <c r="J347" i="5"/>
  <c r="I347" i="5"/>
  <c r="H347" i="5"/>
  <c r="O347" i="5" s="1"/>
  <c r="G347" i="5"/>
  <c r="AI346" i="5"/>
  <c r="AH346" i="5"/>
  <c r="AG346" i="5"/>
  <c r="AF346" i="5"/>
  <c r="O346" i="5"/>
  <c r="M346" i="5"/>
  <c r="L346" i="5"/>
  <c r="J346" i="5"/>
  <c r="I346" i="5"/>
  <c r="H346" i="5"/>
  <c r="G346" i="5"/>
  <c r="AI345" i="5"/>
  <c r="AH345" i="5"/>
  <c r="AG345" i="5"/>
  <c r="AF345" i="5"/>
  <c r="M345" i="5"/>
  <c r="L345" i="5"/>
  <c r="J345" i="5"/>
  <c r="I345" i="5"/>
  <c r="H345" i="5"/>
  <c r="O345" i="5" s="1"/>
  <c r="G345" i="5"/>
  <c r="AI344" i="5"/>
  <c r="AH344" i="5"/>
  <c r="AG344" i="5"/>
  <c r="AF344" i="5"/>
  <c r="O344" i="5"/>
  <c r="M344" i="5"/>
  <c r="L344" i="5"/>
  <c r="J344" i="5"/>
  <c r="I344" i="5"/>
  <c r="H344" i="5"/>
  <c r="G344" i="5"/>
  <c r="AI343" i="5"/>
  <c r="AH343" i="5"/>
  <c r="AG343" i="5"/>
  <c r="AF343" i="5"/>
  <c r="M343" i="5"/>
  <c r="L343" i="5"/>
  <c r="J343" i="5"/>
  <c r="I343" i="5"/>
  <c r="H343" i="5"/>
  <c r="O343" i="5" s="1"/>
  <c r="G343" i="5"/>
  <c r="AI342" i="5"/>
  <c r="AH342" i="5"/>
  <c r="AG342" i="5"/>
  <c r="AF342" i="5"/>
  <c r="O342" i="5"/>
  <c r="M342" i="5"/>
  <c r="L342" i="5"/>
  <c r="J342" i="5"/>
  <c r="I342" i="5"/>
  <c r="H342" i="5"/>
  <c r="G342" i="5"/>
  <c r="AI341" i="5"/>
  <c r="AH341" i="5"/>
  <c r="AG341" i="5"/>
  <c r="AF341" i="5"/>
  <c r="M341" i="5"/>
  <c r="L341" i="5"/>
  <c r="J341" i="5"/>
  <c r="I341" i="5"/>
  <c r="H341" i="5"/>
  <c r="O341" i="5" s="1"/>
  <c r="G341" i="5"/>
  <c r="AI340" i="5"/>
  <c r="AH340" i="5"/>
  <c r="AG340" i="5"/>
  <c r="AF340" i="5"/>
  <c r="O340" i="5"/>
  <c r="M340" i="5"/>
  <c r="L340" i="5"/>
  <c r="J340" i="5"/>
  <c r="I340" i="5"/>
  <c r="H340" i="5"/>
  <c r="G340" i="5"/>
  <c r="AI339" i="5"/>
  <c r="AH339" i="5"/>
  <c r="AG339" i="5"/>
  <c r="AF339" i="5"/>
  <c r="AF337" i="5" s="1"/>
  <c r="M339" i="5"/>
  <c r="L339" i="5"/>
  <c r="J339" i="5"/>
  <c r="I339" i="5"/>
  <c r="H339" i="5"/>
  <c r="O339" i="5" s="1"/>
  <c r="G339" i="5"/>
  <c r="C339" i="5"/>
  <c r="C340" i="5" s="1"/>
  <c r="C341" i="5" s="1"/>
  <c r="C342" i="5" s="1"/>
  <c r="C343" i="5" s="1"/>
  <c r="C344" i="5" s="1"/>
  <c r="C345" i="5" s="1"/>
  <c r="C346" i="5" s="1"/>
  <c r="C347" i="5" s="1"/>
  <c r="C348" i="5" s="1"/>
  <c r="C349" i="5" s="1"/>
  <c r="C350" i="5" s="1"/>
  <c r="C351" i="5" s="1"/>
  <c r="C352" i="5" s="1"/>
  <c r="C353" i="5" s="1"/>
  <c r="C354" i="5" s="1"/>
  <c r="C355" i="5" s="1"/>
  <c r="C356" i="5" s="1"/>
  <c r="C357" i="5" s="1"/>
  <c r="C358" i="5" s="1"/>
  <c r="C359" i="5" s="1"/>
  <c r="C360" i="5" s="1"/>
  <c r="C361" i="5" s="1"/>
  <c r="C362" i="5" s="1"/>
  <c r="C363" i="5" s="1"/>
  <c r="AI338" i="5"/>
  <c r="AH338" i="5"/>
  <c r="AG338" i="5"/>
  <c r="AF338" i="5"/>
  <c r="M338" i="5"/>
  <c r="L338" i="5"/>
  <c r="J338" i="5"/>
  <c r="I338" i="5"/>
  <c r="H338" i="5"/>
  <c r="O338" i="5" s="1"/>
  <c r="G338" i="5"/>
  <c r="AJ337" i="5"/>
  <c r="AI336" i="5"/>
  <c r="AH336" i="5"/>
  <c r="AG336" i="5"/>
  <c r="AF336" i="5"/>
  <c r="M336" i="5"/>
  <c r="L336" i="5"/>
  <c r="J336" i="5"/>
  <c r="I336" i="5"/>
  <c r="H336" i="5"/>
  <c r="O336" i="5" s="1"/>
  <c r="G336" i="5"/>
  <c r="AI335" i="5"/>
  <c r="AH335" i="5"/>
  <c r="AG335" i="5"/>
  <c r="AF335" i="5"/>
  <c r="O335" i="5"/>
  <c r="M335" i="5"/>
  <c r="L335" i="5"/>
  <c r="J335" i="5"/>
  <c r="I335" i="5"/>
  <c r="H335" i="5"/>
  <c r="G335" i="5"/>
  <c r="AI334" i="5"/>
  <c r="AH334" i="5"/>
  <c r="AG334" i="5"/>
  <c r="AF334" i="5"/>
  <c r="M334" i="5"/>
  <c r="L334" i="5"/>
  <c r="J334" i="5"/>
  <c r="I334" i="5"/>
  <c r="H334" i="5"/>
  <c r="O334" i="5" s="1"/>
  <c r="G334" i="5"/>
  <c r="F334" i="5" s="1"/>
  <c r="AI333" i="5"/>
  <c r="AH333" i="5"/>
  <c r="AG333" i="5"/>
  <c r="AF333" i="5"/>
  <c r="M333" i="5"/>
  <c r="L333" i="5"/>
  <c r="J333" i="5"/>
  <c r="I333" i="5"/>
  <c r="H333" i="5"/>
  <c r="O333" i="5" s="1"/>
  <c r="G333" i="5"/>
  <c r="AI332" i="5"/>
  <c r="AH332" i="5"/>
  <c r="AG332" i="5"/>
  <c r="AF332" i="5"/>
  <c r="M332" i="5"/>
  <c r="L332" i="5"/>
  <c r="J332" i="5"/>
  <c r="I332" i="5"/>
  <c r="H332" i="5"/>
  <c r="O332" i="5" s="1"/>
  <c r="G332" i="5"/>
  <c r="AI331" i="5"/>
  <c r="AH331" i="5"/>
  <c r="AG331" i="5"/>
  <c r="AF331" i="5"/>
  <c r="M331" i="5"/>
  <c r="L331" i="5"/>
  <c r="J331" i="5"/>
  <c r="I331" i="5"/>
  <c r="H331" i="5"/>
  <c r="O331" i="5" s="1"/>
  <c r="G331" i="5"/>
  <c r="AI330" i="5"/>
  <c r="AH330" i="5"/>
  <c r="AG330" i="5"/>
  <c r="AF330" i="5"/>
  <c r="O330" i="5"/>
  <c r="M330" i="5"/>
  <c r="L330" i="5"/>
  <c r="J330" i="5"/>
  <c r="I330" i="5"/>
  <c r="H330" i="5"/>
  <c r="G330" i="5"/>
  <c r="AI329" i="5"/>
  <c r="AH329" i="5"/>
  <c r="AG329" i="5"/>
  <c r="AF329" i="5"/>
  <c r="M329" i="5"/>
  <c r="L329" i="5"/>
  <c r="J329" i="5"/>
  <c r="I329" i="5"/>
  <c r="H329" i="5"/>
  <c r="O329" i="5" s="1"/>
  <c r="G329" i="5"/>
  <c r="AI328" i="5"/>
  <c r="AH328" i="5"/>
  <c r="AG328" i="5"/>
  <c r="AF328" i="5"/>
  <c r="O328" i="5"/>
  <c r="M328" i="5"/>
  <c r="L328" i="5"/>
  <c r="J328" i="5"/>
  <c r="I328" i="5"/>
  <c r="H328" i="5"/>
  <c r="G328" i="5"/>
  <c r="AI327" i="5"/>
  <c r="AH327" i="5"/>
  <c r="AG327" i="5"/>
  <c r="AF327" i="5"/>
  <c r="M327" i="5"/>
  <c r="L327" i="5"/>
  <c r="J327" i="5"/>
  <c r="I327" i="5"/>
  <c r="H327" i="5"/>
  <c r="O327" i="5" s="1"/>
  <c r="G327" i="5"/>
  <c r="AI326" i="5"/>
  <c r="AH326" i="5"/>
  <c r="AG326" i="5"/>
  <c r="AF326" i="5"/>
  <c r="O326" i="5"/>
  <c r="M326" i="5"/>
  <c r="L326" i="5"/>
  <c r="J326" i="5"/>
  <c r="I326" i="5"/>
  <c r="H326" i="5"/>
  <c r="G326" i="5"/>
  <c r="AI325" i="5"/>
  <c r="AH325" i="5"/>
  <c r="AG325" i="5"/>
  <c r="AF325" i="5"/>
  <c r="M325" i="5"/>
  <c r="L325" i="5"/>
  <c r="J325" i="5"/>
  <c r="I325" i="5"/>
  <c r="H325" i="5"/>
  <c r="O325" i="5" s="1"/>
  <c r="G325" i="5"/>
  <c r="AI324" i="5"/>
  <c r="AH324" i="5"/>
  <c r="AG324" i="5"/>
  <c r="AF324" i="5"/>
  <c r="O324" i="5"/>
  <c r="M324" i="5"/>
  <c r="L324" i="5"/>
  <c r="J324" i="5"/>
  <c r="I324" i="5"/>
  <c r="H324" i="5"/>
  <c r="G324" i="5"/>
  <c r="AI323" i="5"/>
  <c r="AH323" i="5"/>
  <c r="AG323" i="5"/>
  <c r="AF323" i="5"/>
  <c r="M323" i="5"/>
  <c r="L323" i="5"/>
  <c r="J323" i="5"/>
  <c r="I323" i="5"/>
  <c r="H323" i="5"/>
  <c r="O323" i="5" s="1"/>
  <c r="G323" i="5"/>
  <c r="AI322" i="5"/>
  <c r="AH322" i="5"/>
  <c r="AG322" i="5"/>
  <c r="AF322" i="5"/>
  <c r="O322" i="5"/>
  <c r="M322" i="5"/>
  <c r="L322" i="5"/>
  <c r="J322" i="5"/>
  <c r="I322" i="5"/>
  <c r="H322" i="5"/>
  <c r="G322" i="5"/>
  <c r="AI321" i="5"/>
  <c r="AH321" i="5"/>
  <c r="AG321" i="5"/>
  <c r="AF321" i="5"/>
  <c r="M321" i="5"/>
  <c r="L321" i="5"/>
  <c r="J321" i="5"/>
  <c r="I321" i="5"/>
  <c r="H321" i="5"/>
  <c r="O321" i="5" s="1"/>
  <c r="G321" i="5"/>
  <c r="AI320" i="5"/>
  <c r="AH320" i="5"/>
  <c r="AG320" i="5"/>
  <c r="AF320" i="5"/>
  <c r="O320" i="5"/>
  <c r="M320" i="5"/>
  <c r="L320" i="5"/>
  <c r="J320" i="5"/>
  <c r="I320" i="5"/>
  <c r="H320" i="5"/>
  <c r="G320" i="5"/>
  <c r="AI319" i="5"/>
  <c r="AH319" i="5"/>
  <c r="AG319" i="5"/>
  <c r="AF319" i="5"/>
  <c r="M319" i="5"/>
  <c r="L319" i="5"/>
  <c r="J319" i="5"/>
  <c r="I319" i="5"/>
  <c r="H319" i="5"/>
  <c r="O319" i="5" s="1"/>
  <c r="G319" i="5"/>
  <c r="AI318" i="5"/>
  <c r="AI315" i="5" s="1"/>
  <c r="AH318" i="5"/>
  <c r="AG318" i="5"/>
  <c r="AG315" i="5" s="1"/>
  <c r="AF318" i="5"/>
  <c r="O318" i="5"/>
  <c r="M318" i="5"/>
  <c r="L318" i="5"/>
  <c r="J318" i="5"/>
  <c r="I318" i="5"/>
  <c r="H318" i="5"/>
  <c r="G318" i="5"/>
  <c r="AI317" i="5"/>
  <c r="AH317" i="5"/>
  <c r="AH315" i="5" s="1"/>
  <c r="AG317" i="5"/>
  <c r="AF317" i="5"/>
  <c r="M317" i="5"/>
  <c r="L317" i="5"/>
  <c r="J317" i="5"/>
  <c r="I317" i="5"/>
  <c r="H317" i="5"/>
  <c r="O317" i="5" s="1"/>
  <c r="G317" i="5"/>
  <c r="C317" i="5"/>
  <c r="C318" i="5" s="1"/>
  <c r="C319" i="5" s="1"/>
  <c r="C320" i="5" s="1"/>
  <c r="C321" i="5" s="1"/>
  <c r="C322" i="5" s="1"/>
  <c r="C323" i="5" s="1"/>
  <c r="C324" i="5" s="1"/>
  <c r="C325" i="5" s="1"/>
  <c r="C326" i="5" s="1"/>
  <c r="C327" i="5" s="1"/>
  <c r="C328" i="5" s="1"/>
  <c r="C329" i="5" s="1"/>
  <c r="C330" i="5" s="1"/>
  <c r="C331" i="5" s="1"/>
  <c r="C332" i="5" s="1"/>
  <c r="C333" i="5" s="1"/>
  <c r="C334" i="5" s="1"/>
  <c r="C335" i="5" s="1"/>
  <c r="C336" i="5" s="1"/>
  <c r="AI316" i="5"/>
  <c r="AH316" i="5"/>
  <c r="AG316" i="5"/>
  <c r="AF316" i="5"/>
  <c r="M316" i="5"/>
  <c r="L316" i="5"/>
  <c r="J316" i="5"/>
  <c r="I316" i="5"/>
  <c r="H316" i="5"/>
  <c r="O316" i="5" s="1"/>
  <c r="G316" i="5"/>
  <c r="AJ315" i="5"/>
  <c r="AF315" i="5"/>
  <c r="AI314" i="5"/>
  <c r="AH314" i="5"/>
  <c r="AG314" i="5"/>
  <c r="AF314" i="5"/>
  <c r="M314" i="5"/>
  <c r="L314" i="5"/>
  <c r="J314" i="5"/>
  <c r="I314" i="5"/>
  <c r="H314" i="5"/>
  <c r="O314" i="5" s="1"/>
  <c r="G314" i="5"/>
  <c r="AI313" i="5"/>
  <c r="AH313" i="5"/>
  <c r="AG313" i="5"/>
  <c r="AF313" i="5"/>
  <c r="O313" i="5"/>
  <c r="M313" i="5"/>
  <c r="L313" i="5"/>
  <c r="J313" i="5"/>
  <c r="I313" i="5"/>
  <c r="H313" i="5"/>
  <c r="G313" i="5"/>
  <c r="AI312" i="5"/>
  <c r="AH312" i="5"/>
  <c r="AG312" i="5"/>
  <c r="AF312" i="5"/>
  <c r="M312" i="5"/>
  <c r="L312" i="5"/>
  <c r="J312" i="5"/>
  <c r="I312" i="5"/>
  <c r="H312" i="5"/>
  <c r="O312" i="5" s="1"/>
  <c r="G312" i="5"/>
  <c r="AI311" i="5"/>
  <c r="AH311" i="5"/>
  <c r="AG311" i="5"/>
  <c r="AF311" i="5"/>
  <c r="O311" i="5"/>
  <c r="M311" i="5"/>
  <c r="L311" i="5"/>
  <c r="J311" i="5"/>
  <c r="I311" i="5"/>
  <c r="H311" i="5"/>
  <c r="G311" i="5"/>
  <c r="AI310" i="5"/>
  <c r="AH310" i="5"/>
  <c r="AG310" i="5"/>
  <c r="AF310" i="5"/>
  <c r="M310" i="5"/>
  <c r="L310" i="5"/>
  <c r="J310" i="5"/>
  <c r="I310" i="5"/>
  <c r="H310" i="5"/>
  <c r="O310" i="5" s="1"/>
  <c r="G310" i="5"/>
  <c r="AI309" i="5"/>
  <c r="AH309" i="5"/>
  <c r="AG309" i="5"/>
  <c r="AF309" i="5"/>
  <c r="O309" i="5"/>
  <c r="M309" i="5"/>
  <c r="L309" i="5"/>
  <c r="J309" i="5"/>
  <c r="I309" i="5"/>
  <c r="H309" i="5"/>
  <c r="G309" i="5"/>
  <c r="AI308" i="5"/>
  <c r="AH308" i="5"/>
  <c r="AG308" i="5"/>
  <c r="AF308" i="5"/>
  <c r="M308" i="5"/>
  <c r="L308" i="5"/>
  <c r="J308" i="5"/>
  <c r="I308" i="5"/>
  <c r="H308" i="5"/>
  <c r="O308" i="5" s="1"/>
  <c r="G308" i="5"/>
  <c r="AI307" i="5"/>
  <c r="AH307" i="5"/>
  <c r="AG307" i="5"/>
  <c r="AF307" i="5"/>
  <c r="O307" i="5"/>
  <c r="M307" i="5"/>
  <c r="L307" i="5"/>
  <c r="J307" i="5"/>
  <c r="I307" i="5"/>
  <c r="H307" i="5"/>
  <c r="G307" i="5"/>
  <c r="C307" i="5"/>
  <c r="C308" i="5" s="1"/>
  <c r="C309" i="5" s="1"/>
  <c r="C310" i="5" s="1"/>
  <c r="C311" i="5" s="1"/>
  <c r="C312" i="5" s="1"/>
  <c r="C313" i="5" s="1"/>
  <c r="C314" i="5" s="1"/>
  <c r="AI306" i="5"/>
  <c r="AH306" i="5"/>
  <c r="AG306" i="5"/>
  <c r="AG305" i="5" s="1"/>
  <c r="AF306" i="5"/>
  <c r="O306" i="5"/>
  <c r="M306" i="5"/>
  <c r="L306" i="5"/>
  <c r="J306" i="5"/>
  <c r="I306" i="5"/>
  <c r="H306" i="5"/>
  <c r="G306" i="5"/>
  <c r="AJ305" i="5"/>
  <c r="AI305" i="5"/>
  <c r="AI304" i="5"/>
  <c r="AH304" i="5"/>
  <c r="AG304" i="5"/>
  <c r="AF304" i="5"/>
  <c r="O304" i="5"/>
  <c r="M304" i="5"/>
  <c r="L304" i="5"/>
  <c r="J304" i="5"/>
  <c r="I304" i="5"/>
  <c r="H304" i="5"/>
  <c r="G304" i="5"/>
  <c r="AI303" i="5"/>
  <c r="AH303" i="5"/>
  <c r="AG303" i="5"/>
  <c r="AF303" i="5"/>
  <c r="M303" i="5"/>
  <c r="L303" i="5"/>
  <c r="J303" i="5"/>
  <c r="I303" i="5"/>
  <c r="H303" i="5"/>
  <c r="O303" i="5" s="1"/>
  <c r="G303" i="5"/>
  <c r="AI302" i="5"/>
  <c r="AH302" i="5"/>
  <c r="AG302" i="5"/>
  <c r="AF302" i="5"/>
  <c r="O302" i="5"/>
  <c r="M302" i="5"/>
  <c r="L302" i="5"/>
  <c r="J302" i="5"/>
  <c r="I302" i="5"/>
  <c r="H302" i="5"/>
  <c r="G302" i="5"/>
  <c r="AI301" i="5"/>
  <c r="AH301" i="5"/>
  <c r="AG301" i="5"/>
  <c r="AF301" i="5"/>
  <c r="M301" i="5"/>
  <c r="L301" i="5"/>
  <c r="J301" i="5"/>
  <c r="I301" i="5"/>
  <c r="H301" i="5"/>
  <c r="O301" i="5" s="1"/>
  <c r="G301" i="5"/>
  <c r="AI300" i="5"/>
  <c r="AH300" i="5"/>
  <c r="AG300" i="5"/>
  <c r="AF300" i="5"/>
  <c r="O300" i="5"/>
  <c r="M300" i="5"/>
  <c r="L300" i="5"/>
  <c r="J300" i="5"/>
  <c r="I300" i="5"/>
  <c r="H300" i="5"/>
  <c r="G300" i="5"/>
  <c r="AI299" i="5"/>
  <c r="AH299" i="5"/>
  <c r="AG299" i="5"/>
  <c r="AF299" i="5"/>
  <c r="M299" i="5"/>
  <c r="L299" i="5"/>
  <c r="J299" i="5"/>
  <c r="I299" i="5"/>
  <c r="H299" i="5"/>
  <c r="O299" i="5" s="1"/>
  <c r="G299" i="5"/>
  <c r="AI298" i="5"/>
  <c r="AH298" i="5"/>
  <c r="AG298" i="5"/>
  <c r="AF298" i="5"/>
  <c r="O298" i="5"/>
  <c r="M298" i="5"/>
  <c r="L298" i="5"/>
  <c r="J298" i="5"/>
  <c r="I298" i="5"/>
  <c r="H298" i="5"/>
  <c r="G298" i="5"/>
  <c r="AI297" i="5"/>
  <c r="AH297" i="5"/>
  <c r="AG297" i="5"/>
  <c r="AF297" i="5"/>
  <c r="M297" i="5"/>
  <c r="L297" i="5"/>
  <c r="J297" i="5"/>
  <c r="I297" i="5"/>
  <c r="H297" i="5"/>
  <c r="O297" i="5" s="1"/>
  <c r="G297" i="5"/>
  <c r="AI296" i="5"/>
  <c r="AH296" i="5"/>
  <c r="AG296" i="5"/>
  <c r="AF296" i="5"/>
  <c r="O296" i="5"/>
  <c r="M296" i="5"/>
  <c r="L296" i="5"/>
  <c r="J296" i="5"/>
  <c r="I296" i="5"/>
  <c r="H296" i="5"/>
  <c r="G296" i="5"/>
  <c r="AI295" i="5"/>
  <c r="AH295" i="5"/>
  <c r="AG295" i="5"/>
  <c r="AF295" i="5"/>
  <c r="M295" i="5"/>
  <c r="L295" i="5"/>
  <c r="J295" i="5"/>
  <c r="I295" i="5"/>
  <c r="H295" i="5"/>
  <c r="O295" i="5" s="1"/>
  <c r="G295" i="5"/>
  <c r="AI294" i="5"/>
  <c r="AH294" i="5"/>
  <c r="AG294" i="5"/>
  <c r="AF294" i="5"/>
  <c r="O294" i="5"/>
  <c r="M294" i="5"/>
  <c r="L294" i="5"/>
  <c r="J294" i="5"/>
  <c r="I294" i="5"/>
  <c r="H294" i="5"/>
  <c r="G294" i="5"/>
  <c r="AI293" i="5"/>
  <c r="AH293" i="5"/>
  <c r="AG293" i="5"/>
  <c r="AF293" i="5"/>
  <c r="M293" i="5"/>
  <c r="L293" i="5"/>
  <c r="J293" i="5"/>
  <c r="I293" i="5"/>
  <c r="H293" i="5"/>
  <c r="O293" i="5" s="1"/>
  <c r="G293" i="5"/>
  <c r="AI292" i="5"/>
  <c r="AH292" i="5"/>
  <c r="AG292" i="5"/>
  <c r="AF292" i="5"/>
  <c r="O292" i="5"/>
  <c r="M292" i="5"/>
  <c r="L292" i="5"/>
  <c r="J292" i="5"/>
  <c r="I292" i="5"/>
  <c r="H292" i="5"/>
  <c r="G292" i="5"/>
  <c r="AI291" i="5"/>
  <c r="AH291" i="5"/>
  <c r="AG291" i="5"/>
  <c r="AF291" i="5"/>
  <c r="M291" i="5"/>
  <c r="L291" i="5"/>
  <c r="J291" i="5"/>
  <c r="I291" i="5"/>
  <c r="H291" i="5"/>
  <c r="O291" i="5" s="1"/>
  <c r="G291" i="5"/>
  <c r="AI290" i="5"/>
  <c r="AH290" i="5"/>
  <c r="AG290" i="5"/>
  <c r="AF290" i="5"/>
  <c r="O290" i="5"/>
  <c r="M290" i="5"/>
  <c r="L290" i="5"/>
  <c r="J290" i="5"/>
  <c r="I290" i="5"/>
  <c r="H290" i="5"/>
  <c r="G290" i="5"/>
  <c r="AI289" i="5"/>
  <c r="AH289" i="5"/>
  <c r="AG289" i="5"/>
  <c r="AF289" i="5"/>
  <c r="M289" i="5"/>
  <c r="L289" i="5"/>
  <c r="J289" i="5"/>
  <c r="I289" i="5"/>
  <c r="H289" i="5"/>
  <c r="O289" i="5" s="1"/>
  <c r="G289" i="5"/>
  <c r="AI288" i="5"/>
  <c r="AH288" i="5"/>
  <c r="AG288" i="5"/>
  <c r="AF288" i="5"/>
  <c r="O288" i="5"/>
  <c r="M288" i="5"/>
  <c r="L288" i="5"/>
  <c r="J288" i="5"/>
  <c r="I288" i="5"/>
  <c r="H288" i="5"/>
  <c r="G288" i="5"/>
  <c r="AI287" i="5"/>
  <c r="AH287" i="5"/>
  <c r="AG287" i="5"/>
  <c r="AF287" i="5"/>
  <c r="M287" i="5"/>
  <c r="L287" i="5"/>
  <c r="J287" i="5"/>
  <c r="I287" i="5"/>
  <c r="H287" i="5"/>
  <c r="O287" i="5" s="1"/>
  <c r="G287" i="5"/>
  <c r="AI286" i="5"/>
  <c r="AH286" i="5"/>
  <c r="AG286" i="5"/>
  <c r="AF286" i="5"/>
  <c r="O286" i="5"/>
  <c r="M286" i="5"/>
  <c r="L286" i="5"/>
  <c r="J286" i="5"/>
  <c r="I286" i="5"/>
  <c r="H286" i="5"/>
  <c r="G286" i="5"/>
  <c r="AI285" i="5"/>
  <c r="AH285" i="5"/>
  <c r="AG285" i="5"/>
  <c r="AF285" i="5"/>
  <c r="M285" i="5"/>
  <c r="L285" i="5"/>
  <c r="J285" i="5"/>
  <c r="I285" i="5"/>
  <c r="H285" i="5"/>
  <c r="O285" i="5" s="1"/>
  <c r="G285" i="5"/>
  <c r="AI284" i="5"/>
  <c r="AH284" i="5"/>
  <c r="AG284" i="5"/>
  <c r="AF284" i="5"/>
  <c r="O284" i="5"/>
  <c r="M284" i="5"/>
  <c r="L284" i="5"/>
  <c r="J284" i="5"/>
  <c r="I284" i="5"/>
  <c r="H284" i="5"/>
  <c r="G284" i="5"/>
  <c r="AI283" i="5"/>
  <c r="AH283" i="5"/>
  <c r="AG283" i="5"/>
  <c r="AF283" i="5"/>
  <c r="M283" i="5"/>
  <c r="L283" i="5"/>
  <c r="J283" i="5"/>
  <c r="I283" i="5"/>
  <c r="H283" i="5"/>
  <c r="O283" i="5" s="1"/>
  <c r="G283" i="5"/>
  <c r="AI282" i="5"/>
  <c r="AH282" i="5"/>
  <c r="AG282" i="5"/>
  <c r="AF282" i="5"/>
  <c r="O282" i="5"/>
  <c r="M282" i="5"/>
  <c r="L282" i="5"/>
  <c r="J282" i="5"/>
  <c r="I282" i="5"/>
  <c r="H282" i="5"/>
  <c r="G282" i="5"/>
  <c r="AI281" i="5"/>
  <c r="AH281" i="5"/>
  <c r="AG281" i="5"/>
  <c r="AF281" i="5"/>
  <c r="M281" i="5"/>
  <c r="L281" i="5"/>
  <c r="J281" i="5"/>
  <c r="I281" i="5"/>
  <c r="H281" i="5"/>
  <c r="O281" i="5" s="1"/>
  <c r="G281" i="5"/>
  <c r="AI280" i="5"/>
  <c r="AH280" i="5"/>
  <c r="AG280" i="5"/>
  <c r="AF280" i="5"/>
  <c r="O280" i="5"/>
  <c r="M280" i="5"/>
  <c r="L280" i="5"/>
  <c r="J280" i="5"/>
  <c r="I280" i="5"/>
  <c r="H280" i="5"/>
  <c r="G280" i="5"/>
  <c r="AI279" i="5"/>
  <c r="AH279" i="5"/>
  <c r="AG279" i="5"/>
  <c r="AF279" i="5"/>
  <c r="M279" i="5"/>
  <c r="L279" i="5"/>
  <c r="J279" i="5"/>
  <c r="I279" i="5"/>
  <c r="H279" i="5"/>
  <c r="O279" i="5" s="1"/>
  <c r="G279" i="5"/>
  <c r="AI278" i="5"/>
  <c r="AH278" i="5"/>
  <c r="AG278" i="5"/>
  <c r="AF278" i="5"/>
  <c r="O278" i="5"/>
  <c r="M278" i="5"/>
  <c r="L278" i="5"/>
  <c r="J278" i="5"/>
  <c r="I278" i="5"/>
  <c r="H278" i="5"/>
  <c r="G278" i="5"/>
  <c r="AI277" i="5"/>
  <c r="AH277" i="5"/>
  <c r="AG277" i="5"/>
  <c r="AF277" i="5"/>
  <c r="M277" i="5"/>
  <c r="L277" i="5"/>
  <c r="J277" i="5"/>
  <c r="I277" i="5"/>
  <c r="H277" i="5"/>
  <c r="O277" i="5" s="1"/>
  <c r="G277" i="5"/>
  <c r="AI276" i="5"/>
  <c r="AI272" i="5" s="1"/>
  <c r="AH276" i="5"/>
  <c r="AG276" i="5"/>
  <c r="AF276" i="5"/>
  <c r="O276" i="5"/>
  <c r="M276" i="5"/>
  <c r="L276" i="5"/>
  <c r="J276" i="5"/>
  <c r="I276" i="5"/>
  <c r="H276" i="5"/>
  <c r="G276" i="5"/>
  <c r="AI275" i="5"/>
  <c r="AH275" i="5"/>
  <c r="AH272" i="5" s="1"/>
  <c r="AG275" i="5"/>
  <c r="AF275" i="5"/>
  <c r="AF272" i="5" s="1"/>
  <c r="M275" i="5"/>
  <c r="L275" i="5"/>
  <c r="J275" i="5"/>
  <c r="I275" i="5"/>
  <c r="H275" i="5"/>
  <c r="O275" i="5" s="1"/>
  <c r="G275" i="5"/>
  <c r="AI274" i="5"/>
  <c r="AH274" i="5"/>
  <c r="AG274" i="5"/>
  <c r="AF274" i="5"/>
  <c r="O274" i="5"/>
  <c r="M274" i="5"/>
  <c r="L274" i="5"/>
  <c r="J274" i="5"/>
  <c r="I274" i="5"/>
  <c r="H274" i="5"/>
  <c r="G274" i="5"/>
  <c r="C274" i="5"/>
  <c r="C275" i="5" s="1"/>
  <c r="C276" i="5" s="1"/>
  <c r="C277" i="5" s="1"/>
  <c r="C278" i="5" s="1"/>
  <c r="C279" i="5" s="1"/>
  <c r="C280" i="5" s="1"/>
  <c r="C281" i="5" s="1"/>
  <c r="C282" i="5" s="1"/>
  <c r="C283" i="5" s="1"/>
  <c r="C284" i="5" s="1"/>
  <c r="C285" i="5" s="1"/>
  <c r="C286" i="5" s="1"/>
  <c r="C287" i="5" s="1"/>
  <c r="C288" i="5" s="1"/>
  <c r="C289" i="5" s="1"/>
  <c r="C290" i="5" s="1"/>
  <c r="C291" i="5" s="1"/>
  <c r="C292" i="5" s="1"/>
  <c r="C293" i="5" s="1"/>
  <c r="C294" i="5" s="1"/>
  <c r="C295" i="5" s="1"/>
  <c r="C296" i="5" s="1"/>
  <c r="C297" i="5" s="1"/>
  <c r="C298" i="5" s="1"/>
  <c r="C299" i="5" s="1"/>
  <c r="C300" i="5" s="1"/>
  <c r="C301" i="5" s="1"/>
  <c r="C302" i="5" s="1"/>
  <c r="C303" i="5" s="1"/>
  <c r="C304" i="5" s="1"/>
  <c r="AI273" i="5"/>
  <c r="AH273" i="5"/>
  <c r="AG273" i="5"/>
  <c r="AF273" i="5"/>
  <c r="O273" i="5"/>
  <c r="M273" i="5"/>
  <c r="L273" i="5"/>
  <c r="J273" i="5"/>
  <c r="I273" i="5"/>
  <c r="H273" i="5"/>
  <c r="G273" i="5"/>
  <c r="AJ272" i="5"/>
  <c r="AG272" i="5"/>
  <c r="AI271" i="5"/>
  <c r="AH271" i="5"/>
  <c r="AG271" i="5"/>
  <c r="AF271" i="5"/>
  <c r="O271" i="5"/>
  <c r="M271" i="5"/>
  <c r="L271" i="5"/>
  <c r="J271" i="5"/>
  <c r="I271" i="5"/>
  <c r="H271" i="5"/>
  <c r="G271" i="5"/>
  <c r="AI270" i="5"/>
  <c r="AH270" i="5"/>
  <c r="AG270" i="5"/>
  <c r="AF270" i="5"/>
  <c r="M270" i="5"/>
  <c r="L270" i="5"/>
  <c r="J270" i="5"/>
  <c r="I270" i="5"/>
  <c r="H270" i="5"/>
  <c r="O270" i="5" s="1"/>
  <c r="G270" i="5"/>
  <c r="AI269" i="5"/>
  <c r="AH269" i="5"/>
  <c r="AG269" i="5"/>
  <c r="AF269" i="5"/>
  <c r="O269" i="5"/>
  <c r="M269" i="5"/>
  <c r="L269" i="5"/>
  <c r="J269" i="5"/>
  <c r="I269" i="5"/>
  <c r="H269" i="5"/>
  <c r="G269" i="5"/>
  <c r="AI268" i="5"/>
  <c r="AH268" i="5"/>
  <c r="AG268" i="5"/>
  <c r="AF268" i="5"/>
  <c r="M268" i="5"/>
  <c r="L268" i="5"/>
  <c r="J268" i="5"/>
  <c r="I268" i="5"/>
  <c r="H268" i="5"/>
  <c r="O268" i="5" s="1"/>
  <c r="G268" i="5"/>
  <c r="AI267" i="5"/>
  <c r="AH267" i="5"/>
  <c r="AG267" i="5"/>
  <c r="AF267" i="5"/>
  <c r="O267" i="5"/>
  <c r="M267" i="5"/>
  <c r="L267" i="5"/>
  <c r="J267" i="5"/>
  <c r="I267" i="5"/>
  <c r="H267" i="5"/>
  <c r="G267" i="5"/>
  <c r="AI266" i="5"/>
  <c r="AH266" i="5"/>
  <c r="AG266" i="5"/>
  <c r="AF266" i="5"/>
  <c r="M266" i="5"/>
  <c r="L266" i="5"/>
  <c r="J266" i="5"/>
  <c r="I266" i="5"/>
  <c r="H266" i="5"/>
  <c r="O266" i="5" s="1"/>
  <c r="G266" i="5"/>
  <c r="AI265" i="5"/>
  <c r="AH265" i="5"/>
  <c r="AG265" i="5"/>
  <c r="AF265" i="5"/>
  <c r="O265" i="5"/>
  <c r="M265" i="5"/>
  <c r="L265" i="5"/>
  <c r="J265" i="5"/>
  <c r="I265" i="5"/>
  <c r="H265" i="5"/>
  <c r="G265" i="5"/>
  <c r="AI264" i="5"/>
  <c r="AH264" i="5"/>
  <c r="AG264" i="5"/>
  <c r="AF264" i="5"/>
  <c r="M264" i="5"/>
  <c r="L264" i="5"/>
  <c r="J264" i="5"/>
  <c r="I264" i="5"/>
  <c r="H264" i="5"/>
  <c r="O264" i="5" s="1"/>
  <c r="G264" i="5"/>
  <c r="AI263" i="5"/>
  <c r="AH263" i="5"/>
  <c r="AG263" i="5"/>
  <c r="AF263" i="5"/>
  <c r="O263" i="5"/>
  <c r="M263" i="5"/>
  <c r="L263" i="5"/>
  <c r="J263" i="5"/>
  <c r="I263" i="5"/>
  <c r="H263" i="5"/>
  <c r="G263" i="5"/>
  <c r="AI262" i="5"/>
  <c r="AH262" i="5"/>
  <c r="AG262" i="5"/>
  <c r="AF262" i="5"/>
  <c r="M262" i="5"/>
  <c r="L262" i="5"/>
  <c r="J262" i="5"/>
  <c r="I262" i="5"/>
  <c r="H262" i="5"/>
  <c r="O262" i="5" s="1"/>
  <c r="G262" i="5"/>
  <c r="AI261" i="5"/>
  <c r="AH261" i="5"/>
  <c r="AG261" i="5"/>
  <c r="AF261" i="5"/>
  <c r="O261" i="5"/>
  <c r="M261" i="5"/>
  <c r="L261" i="5"/>
  <c r="J261" i="5"/>
  <c r="I261" i="5"/>
  <c r="H261" i="5"/>
  <c r="G261" i="5"/>
  <c r="AI260" i="5"/>
  <c r="AH260" i="5"/>
  <c r="AG260" i="5"/>
  <c r="AF260" i="5"/>
  <c r="M260" i="5"/>
  <c r="L260" i="5"/>
  <c r="J260" i="5"/>
  <c r="I260" i="5"/>
  <c r="H260" i="5"/>
  <c r="O260" i="5" s="1"/>
  <c r="G260" i="5"/>
  <c r="AI259" i="5"/>
  <c r="AH259" i="5"/>
  <c r="AG259" i="5"/>
  <c r="AF259" i="5"/>
  <c r="O259" i="5"/>
  <c r="M259" i="5"/>
  <c r="L259" i="5"/>
  <c r="J259" i="5"/>
  <c r="I259" i="5"/>
  <c r="H259" i="5"/>
  <c r="G259" i="5"/>
  <c r="AI258" i="5"/>
  <c r="AH258" i="5"/>
  <c r="AG258" i="5"/>
  <c r="AF258" i="5"/>
  <c r="M258" i="5"/>
  <c r="L258" i="5"/>
  <c r="J258" i="5"/>
  <c r="I258" i="5"/>
  <c r="H258" i="5"/>
  <c r="O258" i="5" s="1"/>
  <c r="G258" i="5"/>
  <c r="AI257" i="5"/>
  <c r="AH257" i="5"/>
  <c r="AG257" i="5"/>
  <c r="AF257" i="5"/>
  <c r="O257" i="5"/>
  <c r="M257" i="5"/>
  <c r="L257" i="5"/>
  <c r="J257" i="5"/>
  <c r="I257" i="5"/>
  <c r="H257" i="5"/>
  <c r="G257" i="5"/>
  <c r="AI256" i="5"/>
  <c r="AH256" i="5"/>
  <c r="AG256" i="5"/>
  <c r="AF256" i="5"/>
  <c r="M256" i="5"/>
  <c r="L256" i="5"/>
  <c r="J256" i="5"/>
  <c r="I256" i="5"/>
  <c r="H256" i="5"/>
  <c r="O256" i="5" s="1"/>
  <c r="G256" i="5"/>
  <c r="AI255" i="5"/>
  <c r="AH255" i="5"/>
  <c r="AG255" i="5"/>
  <c r="AF255" i="5"/>
  <c r="O255" i="5"/>
  <c r="M255" i="5"/>
  <c r="L255" i="5"/>
  <c r="J255" i="5"/>
  <c r="I255" i="5"/>
  <c r="H255" i="5"/>
  <c r="G255" i="5"/>
  <c r="AI254" i="5"/>
  <c r="AH254" i="5"/>
  <c r="AG254" i="5"/>
  <c r="AF254" i="5"/>
  <c r="M254" i="5"/>
  <c r="L254" i="5"/>
  <c r="J254" i="5"/>
  <c r="I254" i="5"/>
  <c r="H254" i="5"/>
  <c r="O254" i="5" s="1"/>
  <c r="G254" i="5"/>
  <c r="AI253" i="5"/>
  <c r="AH253" i="5"/>
  <c r="AG253" i="5"/>
  <c r="AF253" i="5"/>
  <c r="O253" i="5"/>
  <c r="M253" i="5"/>
  <c r="L253" i="5"/>
  <c r="J253" i="5"/>
  <c r="I253" i="5"/>
  <c r="H253" i="5"/>
  <c r="G253" i="5"/>
  <c r="AI252" i="5"/>
  <c r="AH252" i="5"/>
  <c r="AG252" i="5"/>
  <c r="AF252" i="5"/>
  <c r="M252" i="5"/>
  <c r="L252" i="5"/>
  <c r="J252" i="5"/>
  <c r="I252" i="5"/>
  <c r="H252" i="5"/>
  <c r="O252" i="5" s="1"/>
  <c r="G252" i="5"/>
  <c r="AI251" i="5"/>
  <c r="AH251" i="5"/>
  <c r="AG251" i="5"/>
  <c r="AF251" i="5"/>
  <c r="O251" i="5"/>
  <c r="M251" i="5"/>
  <c r="L251" i="5"/>
  <c r="J251" i="5"/>
  <c r="I251" i="5"/>
  <c r="H251" i="5"/>
  <c r="G251" i="5"/>
  <c r="AI250" i="5"/>
  <c r="AH250" i="5"/>
  <c r="AG250" i="5"/>
  <c r="AF250" i="5"/>
  <c r="M250" i="5"/>
  <c r="L250" i="5"/>
  <c r="J250" i="5"/>
  <c r="I250" i="5"/>
  <c r="H250" i="5"/>
  <c r="O250" i="5" s="1"/>
  <c r="G250" i="5"/>
  <c r="AI249" i="5"/>
  <c r="AH249" i="5"/>
  <c r="AG249" i="5"/>
  <c r="AF249" i="5"/>
  <c r="O249" i="5"/>
  <c r="M249" i="5"/>
  <c r="L249" i="5"/>
  <c r="J249" i="5"/>
  <c r="I249" i="5"/>
  <c r="H249" i="5"/>
  <c r="G249" i="5"/>
  <c r="AI248" i="5"/>
  <c r="AH248" i="5"/>
  <c r="AG248" i="5"/>
  <c r="AF248" i="5"/>
  <c r="M248" i="5"/>
  <c r="L248" i="5"/>
  <c r="J248" i="5"/>
  <c r="I248" i="5"/>
  <c r="H248" i="5"/>
  <c r="O248" i="5" s="1"/>
  <c r="G248" i="5"/>
  <c r="AI247" i="5"/>
  <c r="AH247" i="5"/>
  <c r="AG247" i="5"/>
  <c r="AF247" i="5"/>
  <c r="O247" i="5"/>
  <c r="M247" i="5"/>
  <c r="L247" i="5"/>
  <c r="J247" i="5"/>
  <c r="I247" i="5"/>
  <c r="H247" i="5"/>
  <c r="G247" i="5"/>
  <c r="AI246" i="5"/>
  <c r="AH246" i="5"/>
  <c r="AG246" i="5"/>
  <c r="AF246" i="5"/>
  <c r="M246" i="5"/>
  <c r="L246" i="5"/>
  <c r="J246" i="5"/>
  <c r="I246" i="5"/>
  <c r="H246" i="5"/>
  <c r="O246" i="5" s="1"/>
  <c r="G246" i="5"/>
  <c r="AI245" i="5"/>
  <c r="AH245" i="5"/>
  <c r="AG245" i="5"/>
  <c r="AF245" i="5"/>
  <c r="O245" i="5"/>
  <c r="M245" i="5"/>
  <c r="L245" i="5"/>
  <c r="J245" i="5"/>
  <c r="I245" i="5"/>
  <c r="H245" i="5"/>
  <c r="G245" i="5"/>
  <c r="AI244" i="5"/>
  <c r="AH244" i="5"/>
  <c r="AG244" i="5"/>
  <c r="AF244" i="5"/>
  <c r="M244" i="5"/>
  <c r="L244" i="5"/>
  <c r="J244" i="5"/>
  <c r="I244" i="5"/>
  <c r="H244" i="5"/>
  <c r="O244" i="5" s="1"/>
  <c r="G244" i="5"/>
  <c r="AI243" i="5"/>
  <c r="AH243" i="5"/>
  <c r="AG243" i="5"/>
  <c r="AF243" i="5"/>
  <c r="O243" i="5"/>
  <c r="M243" i="5"/>
  <c r="L243" i="5"/>
  <c r="J243" i="5"/>
  <c r="I243" i="5"/>
  <c r="H243" i="5"/>
  <c r="G243" i="5"/>
  <c r="AI242" i="5"/>
  <c r="AH242" i="5"/>
  <c r="AG242" i="5"/>
  <c r="AF242" i="5"/>
  <c r="M242" i="5"/>
  <c r="L242" i="5"/>
  <c r="J242" i="5"/>
  <c r="I242" i="5"/>
  <c r="H242" i="5"/>
  <c r="O242" i="5" s="1"/>
  <c r="G242" i="5"/>
  <c r="AI241" i="5"/>
  <c r="AH241" i="5"/>
  <c r="AG241" i="5"/>
  <c r="AF241" i="5"/>
  <c r="O241" i="5"/>
  <c r="M241" i="5"/>
  <c r="L241" i="5"/>
  <c r="J241" i="5"/>
  <c r="I241" i="5"/>
  <c r="H241" i="5"/>
  <c r="G241" i="5"/>
  <c r="AI240" i="5"/>
  <c r="AH240" i="5"/>
  <c r="AG240" i="5"/>
  <c r="AF240" i="5"/>
  <c r="M240" i="5"/>
  <c r="L240" i="5"/>
  <c r="J240" i="5"/>
  <c r="I240" i="5"/>
  <c r="H240" i="5"/>
  <c r="O240" i="5" s="1"/>
  <c r="G240" i="5"/>
  <c r="AI239" i="5"/>
  <c r="AH239" i="5"/>
  <c r="AG239" i="5"/>
  <c r="AF239" i="5"/>
  <c r="O239" i="5"/>
  <c r="M239" i="5"/>
  <c r="L239" i="5"/>
  <c r="J239" i="5"/>
  <c r="I239" i="5"/>
  <c r="H239" i="5"/>
  <c r="G239" i="5"/>
  <c r="AI238" i="5"/>
  <c r="AH238" i="5"/>
  <c r="AG238" i="5"/>
  <c r="AF238" i="5"/>
  <c r="M238" i="5"/>
  <c r="L238" i="5"/>
  <c r="J238" i="5"/>
  <c r="I238" i="5"/>
  <c r="H238" i="5"/>
  <c r="O238" i="5" s="1"/>
  <c r="G238" i="5"/>
  <c r="F238" i="5" s="1"/>
  <c r="C238" i="5"/>
  <c r="C239" i="5" s="1"/>
  <c r="C240" i="5" s="1"/>
  <c r="C241" i="5" s="1"/>
  <c r="C242" i="5" s="1"/>
  <c r="C243" i="5" s="1"/>
  <c r="C244" i="5" s="1"/>
  <c r="C245" i="5" s="1"/>
  <c r="C246" i="5" s="1"/>
  <c r="C247" i="5" s="1"/>
  <c r="C248" i="5" s="1"/>
  <c r="C249" i="5" s="1"/>
  <c r="C250" i="5" s="1"/>
  <c r="C251" i="5" s="1"/>
  <c r="C252" i="5" s="1"/>
  <c r="C253" i="5" s="1"/>
  <c r="C254" i="5" s="1"/>
  <c r="C255" i="5" s="1"/>
  <c r="C256" i="5" s="1"/>
  <c r="C257" i="5" s="1"/>
  <c r="C258" i="5" s="1"/>
  <c r="C259" i="5" s="1"/>
  <c r="C260" i="5" s="1"/>
  <c r="C261" i="5" s="1"/>
  <c r="C262" i="5" s="1"/>
  <c r="C263" i="5" s="1"/>
  <c r="C264" i="5" s="1"/>
  <c r="C265" i="5" s="1"/>
  <c r="C266" i="5" s="1"/>
  <c r="C267" i="5" s="1"/>
  <c r="C268" i="5" s="1"/>
  <c r="C269" i="5" s="1"/>
  <c r="C270" i="5" s="1"/>
  <c r="C271" i="5" s="1"/>
  <c r="AI237" i="5"/>
  <c r="AH237" i="5"/>
  <c r="AG237" i="5"/>
  <c r="AF237" i="5"/>
  <c r="AF236" i="5" s="1"/>
  <c r="M237" i="5"/>
  <c r="L237" i="5"/>
  <c r="J237" i="5"/>
  <c r="I237" i="5"/>
  <c r="H237" i="5"/>
  <c r="O237" i="5" s="1"/>
  <c r="G237" i="5"/>
  <c r="AJ236" i="5"/>
  <c r="AH236" i="5"/>
  <c r="AI235" i="5"/>
  <c r="AH235" i="5"/>
  <c r="AG235" i="5"/>
  <c r="AF235" i="5"/>
  <c r="M235" i="5"/>
  <c r="L235" i="5"/>
  <c r="J235" i="5"/>
  <c r="I235" i="5"/>
  <c r="H235" i="5"/>
  <c r="O235" i="5" s="1"/>
  <c r="G235" i="5"/>
  <c r="AI234" i="5"/>
  <c r="AH234" i="5"/>
  <c r="AG234" i="5"/>
  <c r="AF234" i="5"/>
  <c r="O234" i="5"/>
  <c r="M234" i="5"/>
  <c r="L234" i="5"/>
  <c r="J234" i="5"/>
  <c r="I234" i="5"/>
  <c r="H234" i="5"/>
  <c r="G234" i="5"/>
  <c r="AI233" i="5"/>
  <c r="AH233" i="5"/>
  <c r="AG233" i="5"/>
  <c r="AF233" i="5"/>
  <c r="M233" i="5"/>
  <c r="L233" i="5"/>
  <c r="J233" i="5"/>
  <c r="I233" i="5"/>
  <c r="H233" i="5"/>
  <c r="O233" i="5" s="1"/>
  <c r="G233" i="5"/>
  <c r="AI232" i="5"/>
  <c r="AH232" i="5"/>
  <c r="AG232" i="5"/>
  <c r="AF232" i="5"/>
  <c r="O232" i="5"/>
  <c r="M232" i="5"/>
  <c r="L232" i="5"/>
  <c r="J232" i="5"/>
  <c r="I232" i="5"/>
  <c r="H232" i="5"/>
  <c r="G232" i="5"/>
  <c r="AI231" i="5"/>
  <c r="AH231" i="5"/>
  <c r="AG231" i="5"/>
  <c r="AF231" i="5"/>
  <c r="M231" i="5"/>
  <c r="L231" i="5"/>
  <c r="J231" i="5"/>
  <c r="I231" i="5"/>
  <c r="H231" i="5"/>
  <c r="O231" i="5" s="1"/>
  <c r="G231" i="5"/>
  <c r="AI230" i="5"/>
  <c r="AH230" i="5"/>
  <c r="AG230" i="5"/>
  <c r="AF230" i="5"/>
  <c r="O230" i="5"/>
  <c r="M230" i="5"/>
  <c r="L230" i="5"/>
  <c r="J230" i="5"/>
  <c r="I230" i="5"/>
  <c r="H230" i="5"/>
  <c r="G230" i="5"/>
  <c r="AI229" i="5"/>
  <c r="AH229" i="5"/>
  <c r="AG229" i="5"/>
  <c r="AF229" i="5"/>
  <c r="M229" i="5"/>
  <c r="L229" i="5"/>
  <c r="J229" i="5"/>
  <c r="I229" i="5"/>
  <c r="H229" i="5"/>
  <c r="O229" i="5" s="1"/>
  <c r="G229" i="5"/>
  <c r="AI228" i="5"/>
  <c r="AH228" i="5"/>
  <c r="AG228" i="5"/>
  <c r="AF228" i="5"/>
  <c r="O228" i="5"/>
  <c r="M228" i="5"/>
  <c r="L228" i="5"/>
  <c r="J228" i="5"/>
  <c r="I228" i="5"/>
  <c r="H228" i="5"/>
  <c r="G228" i="5"/>
  <c r="AI227" i="5"/>
  <c r="AH227" i="5"/>
  <c r="AG227" i="5"/>
  <c r="AF227" i="5"/>
  <c r="M227" i="5"/>
  <c r="L227" i="5"/>
  <c r="J227" i="5"/>
  <c r="I227" i="5"/>
  <c r="H227" i="5"/>
  <c r="O227" i="5" s="1"/>
  <c r="G227" i="5"/>
  <c r="AI226" i="5"/>
  <c r="AH226" i="5"/>
  <c r="AG226" i="5"/>
  <c r="AF226" i="5"/>
  <c r="O226" i="5"/>
  <c r="M226" i="5"/>
  <c r="L226" i="5"/>
  <c r="J226" i="5"/>
  <c r="I226" i="5"/>
  <c r="H226" i="5"/>
  <c r="G226" i="5"/>
  <c r="AI225" i="5"/>
  <c r="AH225" i="5"/>
  <c r="AG225" i="5"/>
  <c r="AF225" i="5"/>
  <c r="M225" i="5"/>
  <c r="L225" i="5"/>
  <c r="J225" i="5"/>
  <c r="I225" i="5"/>
  <c r="H225" i="5"/>
  <c r="O225" i="5" s="1"/>
  <c r="G225" i="5"/>
  <c r="AI224" i="5"/>
  <c r="AH224" i="5"/>
  <c r="AG224" i="5"/>
  <c r="AF224" i="5"/>
  <c r="Q224" i="5"/>
  <c r="R224" i="5" s="1"/>
  <c r="S224" i="5" s="1"/>
  <c r="M224" i="5"/>
  <c r="L224" i="5"/>
  <c r="J224" i="5"/>
  <c r="I224" i="5"/>
  <c r="H224" i="5"/>
  <c r="O224" i="5" s="1"/>
  <c r="G224" i="5"/>
  <c r="F224" i="5" s="1"/>
  <c r="AI223" i="5"/>
  <c r="AH223" i="5"/>
  <c r="AG223" i="5"/>
  <c r="AF223" i="5"/>
  <c r="M223" i="5"/>
  <c r="L223" i="5"/>
  <c r="J223" i="5"/>
  <c r="I223" i="5"/>
  <c r="H223" i="5"/>
  <c r="O223" i="5" s="1"/>
  <c r="G223" i="5"/>
  <c r="F223" i="5"/>
  <c r="AI222" i="5"/>
  <c r="AH222" i="5"/>
  <c r="AG222" i="5"/>
  <c r="AF222" i="5"/>
  <c r="M222" i="5"/>
  <c r="L222" i="5"/>
  <c r="J222" i="5"/>
  <c r="I222" i="5"/>
  <c r="H222" i="5"/>
  <c r="O222" i="5" s="1"/>
  <c r="G222" i="5"/>
  <c r="F222" i="5" s="1"/>
  <c r="AI221" i="5"/>
  <c r="AH221" i="5"/>
  <c r="AG221" i="5"/>
  <c r="AF221" i="5"/>
  <c r="M221" i="5"/>
  <c r="L221" i="5"/>
  <c r="J221" i="5"/>
  <c r="I221" i="5"/>
  <c r="H221" i="5"/>
  <c r="O221" i="5" s="1"/>
  <c r="G221" i="5"/>
  <c r="F221" i="5"/>
  <c r="AI220" i="5"/>
  <c r="AH220" i="5"/>
  <c r="AG220" i="5"/>
  <c r="AF220" i="5"/>
  <c r="M220" i="5"/>
  <c r="L220" i="5"/>
  <c r="J220" i="5"/>
  <c r="I220" i="5"/>
  <c r="H220" i="5"/>
  <c r="O220" i="5" s="1"/>
  <c r="G220" i="5"/>
  <c r="F220" i="5" s="1"/>
  <c r="AI219" i="5"/>
  <c r="AH219" i="5"/>
  <c r="AG219" i="5"/>
  <c r="AF219" i="5"/>
  <c r="M219" i="5"/>
  <c r="L219" i="5"/>
  <c r="J219" i="5"/>
  <c r="I219" i="5"/>
  <c r="H219" i="5"/>
  <c r="O219" i="5" s="1"/>
  <c r="G219" i="5"/>
  <c r="F219" i="5"/>
  <c r="AI218" i="5"/>
  <c r="AH218" i="5"/>
  <c r="AG218" i="5"/>
  <c r="AF218" i="5"/>
  <c r="M218" i="5"/>
  <c r="L218" i="5"/>
  <c r="J218" i="5"/>
  <c r="I218" i="5"/>
  <c r="H218" i="5"/>
  <c r="O218" i="5" s="1"/>
  <c r="G218" i="5"/>
  <c r="F218" i="5" s="1"/>
  <c r="AI217" i="5"/>
  <c r="AH217" i="5"/>
  <c r="AG217" i="5"/>
  <c r="AF217" i="5"/>
  <c r="M217" i="5"/>
  <c r="L217" i="5"/>
  <c r="J217" i="5"/>
  <c r="I217" i="5"/>
  <c r="H217" i="5"/>
  <c r="O217" i="5" s="1"/>
  <c r="G217" i="5"/>
  <c r="F217" i="5"/>
  <c r="AI216" i="5"/>
  <c r="AH216" i="5"/>
  <c r="AG216" i="5"/>
  <c r="AF216" i="5"/>
  <c r="M216" i="5"/>
  <c r="L216" i="5"/>
  <c r="J216" i="5"/>
  <c r="I216" i="5"/>
  <c r="H216" i="5"/>
  <c r="O216" i="5" s="1"/>
  <c r="G216" i="5"/>
  <c r="F216" i="5" s="1"/>
  <c r="AI215" i="5"/>
  <c r="AH215" i="5"/>
  <c r="AG215" i="5"/>
  <c r="AF215" i="5"/>
  <c r="M215" i="5"/>
  <c r="L215" i="5"/>
  <c r="J215" i="5"/>
  <c r="I215" i="5"/>
  <c r="H215" i="5"/>
  <c r="O215" i="5" s="1"/>
  <c r="G215" i="5"/>
  <c r="F215" i="5"/>
  <c r="AI214" i="5"/>
  <c r="AH214" i="5"/>
  <c r="AG214" i="5"/>
  <c r="AF214" i="5"/>
  <c r="M214" i="5"/>
  <c r="L214" i="5"/>
  <c r="J214" i="5"/>
  <c r="I214" i="5"/>
  <c r="H214" i="5"/>
  <c r="O214" i="5" s="1"/>
  <c r="G214" i="5"/>
  <c r="F214" i="5" s="1"/>
  <c r="AI213" i="5"/>
  <c r="AH213" i="5"/>
  <c r="AG213" i="5"/>
  <c r="AF213" i="5"/>
  <c r="M213" i="5"/>
  <c r="L213" i="5"/>
  <c r="J213" i="5"/>
  <c r="I213" i="5"/>
  <c r="H213" i="5"/>
  <c r="O213" i="5" s="1"/>
  <c r="G213" i="5"/>
  <c r="F213" i="5"/>
  <c r="AI212" i="5"/>
  <c r="AH212" i="5"/>
  <c r="AG212" i="5"/>
  <c r="AF212" i="5"/>
  <c r="M212" i="5"/>
  <c r="L212" i="5"/>
  <c r="J212" i="5"/>
  <c r="I212" i="5"/>
  <c r="H212" i="5"/>
  <c r="O212" i="5" s="1"/>
  <c r="G212" i="5"/>
  <c r="F212" i="5" s="1"/>
  <c r="AI211" i="5"/>
  <c r="AH211" i="5"/>
  <c r="AG211" i="5"/>
  <c r="AF211" i="5"/>
  <c r="M211" i="5"/>
  <c r="L211" i="5"/>
  <c r="J211" i="5"/>
  <c r="I211" i="5"/>
  <c r="H211" i="5"/>
  <c r="O211" i="5" s="1"/>
  <c r="G211" i="5"/>
  <c r="F211" i="5"/>
  <c r="AI210" i="5"/>
  <c r="AH210" i="5"/>
  <c r="AG210" i="5"/>
  <c r="AF210" i="5"/>
  <c r="M210" i="5"/>
  <c r="L210" i="5"/>
  <c r="J210" i="5"/>
  <c r="I210" i="5"/>
  <c r="H210" i="5"/>
  <c r="O210" i="5" s="1"/>
  <c r="G210" i="5"/>
  <c r="F210" i="5" s="1"/>
  <c r="AI209" i="5"/>
  <c r="AH209" i="5"/>
  <c r="AG209" i="5"/>
  <c r="AF209" i="5"/>
  <c r="M209" i="5"/>
  <c r="L209" i="5"/>
  <c r="J209" i="5"/>
  <c r="I209" i="5"/>
  <c r="H209" i="5"/>
  <c r="O209" i="5" s="1"/>
  <c r="G209" i="5"/>
  <c r="F209" i="5"/>
  <c r="AI208" i="5"/>
  <c r="AH208" i="5"/>
  <c r="AG208" i="5"/>
  <c r="AF208" i="5"/>
  <c r="M208" i="5"/>
  <c r="L208" i="5"/>
  <c r="J208" i="5"/>
  <c r="I208" i="5"/>
  <c r="H208" i="5"/>
  <c r="O208" i="5" s="1"/>
  <c r="G208" i="5"/>
  <c r="F208" i="5" s="1"/>
  <c r="AI207" i="5"/>
  <c r="AH207" i="5"/>
  <c r="AG207" i="5"/>
  <c r="AF207" i="5"/>
  <c r="M207" i="5"/>
  <c r="L207" i="5"/>
  <c r="J207" i="5"/>
  <c r="I207" i="5"/>
  <c r="H207" i="5"/>
  <c r="O207" i="5" s="1"/>
  <c r="G207" i="5"/>
  <c r="F207" i="5"/>
  <c r="AI206" i="5"/>
  <c r="AH206" i="5"/>
  <c r="AG206" i="5"/>
  <c r="AF206" i="5"/>
  <c r="M206" i="5"/>
  <c r="L206" i="5"/>
  <c r="J206" i="5"/>
  <c r="I206" i="5"/>
  <c r="H206" i="5"/>
  <c r="O206" i="5" s="1"/>
  <c r="G206" i="5"/>
  <c r="F206" i="5" s="1"/>
  <c r="AI205" i="5"/>
  <c r="AH205" i="5"/>
  <c r="AG205" i="5"/>
  <c r="AF205" i="5"/>
  <c r="M205" i="5"/>
  <c r="L205" i="5"/>
  <c r="J205" i="5"/>
  <c r="I205" i="5"/>
  <c r="H205" i="5"/>
  <c r="O205" i="5" s="1"/>
  <c r="G205" i="5"/>
  <c r="F205" i="5"/>
  <c r="AI204" i="5"/>
  <c r="AH204" i="5"/>
  <c r="AG204" i="5"/>
  <c r="AF204" i="5"/>
  <c r="M204" i="5"/>
  <c r="L204" i="5"/>
  <c r="J204" i="5"/>
  <c r="I204" i="5"/>
  <c r="H204" i="5"/>
  <c r="O204" i="5" s="1"/>
  <c r="G204" i="5"/>
  <c r="F204" i="5" s="1"/>
  <c r="AI203" i="5"/>
  <c r="AH203" i="5"/>
  <c r="AG203" i="5"/>
  <c r="AF203" i="5"/>
  <c r="M203" i="5"/>
  <c r="L203" i="5"/>
  <c r="J203" i="5"/>
  <c r="I203" i="5"/>
  <c r="H203" i="5"/>
  <c r="O203" i="5" s="1"/>
  <c r="G203" i="5"/>
  <c r="F203" i="5"/>
  <c r="AI202" i="5"/>
  <c r="AH202" i="5"/>
  <c r="AG202" i="5"/>
  <c r="AF202" i="5"/>
  <c r="M202" i="5"/>
  <c r="L202" i="5"/>
  <c r="J202" i="5"/>
  <c r="I202" i="5"/>
  <c r="H202" i="5"/>
  <c r="O202" i="5" s="1"/>
  <c r="G202" i="5"/>
  <c r="F202" i="5" s="1"/>
  <c r="AI201" i="5"/>
  <c r="AH201" i="5"/>
  <c r="AG201" i="5"/>
  <c r="AF201" i="5"/>
  <c r="M201" i="5"/>
  <c r="L201" i="5"/>
  <c r="J201" i="5"/>
  <c r="I201" i="5"/>
  <c r="H201" i="5"/>
  <c r="O201" i="5" s="1"/>
  <c r="G201" i="5"/>
  <c r="F201" i="5"/>
  <c r="AI200" i="5"/>
  <c r="AH200" i="5"/>
  <c r="AG200" i="5"/>
  <c r="AF200" i="5"/>
  <c r="M200" i="5"/>
  <c r="L200" i="5"/>
  <c r="J200" i="5"/>
  <c r="I200" i="5"/>
  <c r="H200" i="5"/>
  <c r="O200" i="5" s="1"/>
  <c r="G200" i="5"/>
  <c r="F200" i="5" s="1"/>
  <c r="AI199" i="5"/>
  <c r="AH199" i="5"/>
  <c r="AG199" i="5"/>
  <c r="AF199" i="5"/>
  <c r="M199" i="5"/>
  <c r="L199" i="5"/>
  <c r="J199" i="5"/>
  <c r="I199" i="5"/>
  <c r="H199" i="5"/>
  <c r="O199" i="5" s="1"/>
  <c r="G199" i="5"/>
  <c r="F199" i="5"/>
  <c r="AI198" i="5"/>
  <c r="AH198" i="5"/>
  <c r="AG198" i="5"/>
  <c r="AF198" i="5"/>
  <c r="M198" i="5"/>
  <c r="L198" i="5"/>
  <c r="J198" i="5"/>
  <c r="I198" i="5"/>
  <c r="H198" i="5"/>
  <c r="O198" i="5" s="1"/>
  <c r="G198" i="5"/>
  <c r="F198" i="5" s="1"/>
  <c r="AI197" i="5"/>
  <c r="AH197" i="5"/>
  <c r="AG197" i="5"/>
  <c r="AF197" i="5"/>
  <c r="M197" i="5"/>
  <c r="L197" i="5"/>
  <c r="J197" i="5"/>
  <c r="I197" i="5"/>
  <c r="H197" i="5"/>
  <c r="O197" i="5" s="1"/>
  <c r="G197" i="5"/>
  <c r="F197" i="5"/>
  <c r="AI196" i="5"/>
  <c r="AH196" i="5"/>
  <c r="AG196" i="5"/>
  <c r="AF196" i="5"/>
  <c r="M196" i="5"/>
  <c r="L196" i="5"/>
  <c r="J196" i="5"/>
  <c r="I196" i="5"/>
  <c r="H196" i="5"/>
  <c r="O196" i="5" s="1"/>
  <c r="G196" i="5"/>
  <c r="F196" i="5" s="1"/>
  <c r="AI195" i="5"/>
  <c r="AH195" i="5"/>
  <c r="AG195" i="5"/>
  <c r="AF195" i="5"/>
  <c r="M195" i="5"/>
  <c r="L195" i="5"/>
  <c r="J195" i="5"/>
  <c r="I195" i="5"/>
  <c r="H195" i="5"/>
  <c r="O195" i="5" s="1"/>
  <c r="G195" i="5"/>
  <c r="F195" i="5"/>
  <c r="AI194" i="5"/>
  <c r="AH194" i="5"/>
  <c r="AG194" i="5"/>
  <c r="AF194" i="5"/>
  <c r="M194" i="5"/>
  <c r="L194" i="5"/>
  <c r="J194" i="5"/>
  <c r="I194" i="5"/>
  <c r="H194" i="5"/>
  <c r="O194" i="5" s="1"/>
  <c r="G194" i="5"/>
  <c r="F194" i="5" s="1"/>
  <c r="AI193" i="5"/>
  <c r="AH193" i="5"/>
  <c r="AG193" i="5"/>
  <c r="AF193" i="5"/>
  <c r="M193" i="5"/>
  <c r="L193" i="5"/>
  <c r="J193" i="5"/>
  <c r="I193" i="5"/>
  <c r="H193" i="5"/>
  <c r="O193" i="5" s="1"/>
  <c r="G193" i="5"/>
  <c r="F193" i="5"/>
  <c r="AI192" i="5"/>
  <c r="AH192" i="5"/>
  <c r="AG192" i="5"/>
  <c r="AF192" i="5"/>
  <c r="M192" i="5"/>
  <c r="L192" i="5"/>
  <c r="J192" i="5"/>
  <c r="I192" i="5"/>
  <c r="H192" i="5"/>
  <c r="O192" i="5" s="1"/>
  <c r="G192" i="5"/>
  <c r="F192" i="5" s="1"/>
  <c r="AI191" i="5"/>
  <c r="AH191" i="5"/>
  <c r="AG191" i="5"/>
  <c r="AF191" i="5"/>
  <c r="M191" i="5"/>
  <c r="L191" i="5"/>
  <c r="J191" i="5"/>
  <c r="I191" i="5"/>
  <c r="H191" i="5"/>
  <c r="O191" i="5" s="1"/>
  <c r="G191" i="5"/>
  <c r="F191" i="5"/>
  <c r="AI190" i="5"/>
  <c r="AH190" i="5"/>
  <c r="AG190" i="5"/>
  <c r="AF190" i="5"/>
  <c r="M190" i="5"/>
  <c r="L190" i="5"/>
  <c r="J190" i="5"/>
  <c r="I190" i="5"/>
  <c r="H190" i="5"/>
  <c r="O190" i="5" s="1"/>
  <c r="G190" i="5"/>
  <c r="F190" i="5" s="1"/>
  <c r="AI189" i="5"/>
  <c r="AH189" i="5"/>
  <c r="AG189" i="5"/>
  <c r="AF189" i="5"/>
  <c r="M189" i="5"/>
  <c r="L189" i="5"/>
  <c r="J189" i="5"/>
  <c r="I189" i="5"/>
  <c r="H189" i="5"/>
  <c r="O189" i="5" s="1"/>
  <c r="G189" i="5"/>
  <c r="F189" i="5"/>
  <c r="C189" i="5"/>
  <c r="C190" i="5" s="1"/>
  <c r="C191" i="5" s="1"/>
  <c r="C192" i="5" s="1"/>
  <c r="C193" i="5" s="1"/>
  <c r="C194" i="5" s="1"/>
  <c r="C195" i="5" s="1"/>
  <c r="C196" i="5" s="1"/>
  <c r="C197" i="5" s="1"/>
  <c r="C198" i="5" s="1"/>
  <c r="C199" i="5" s="1"/>
  <c r="C200" i="5" s="1"/>
  <c r="C201" i="5" s="1"/>
  <c r="C202" i="5" s="1"/>
  <c r="C203" i="5" s="1"/>
  <c r="C204" i="5" s="1"/>
  <c r="C205" i="5" s="1"/>
  <c r="C206" i="5" s="1"/>
  <c r="C207" i="5" s="1"/>
  <c r="C208" i="5" s="1"/>
  <c r="C209" i="5" s="1"/>
  <c r="C210" i="5" s="1"/>
  <c r="C211" i="5" s="1"/>
  <c r="C212" i="5" s="1"/>
  <c r="C213" i="5" s="1"/>
  <c r="C214" i="5" s="1"/>
  <c r="C215" i="5" s="1"/>
  <c r="C216" i="5" s="1"/>
  <c r="C217" i="5" s="1"/>
  <c r="C218" i="5" s="1"/>
  <c r="C219" i="5" s="1"/>
  <c r="C220" i="5" s="1"/>
  <c r="C221" i="5" s="1"/>
  <c r="C222" i="5" s="1"/>
  <c r="C223" i="5" s="1"/>
  <c r="C225" i="5" s="1"/>
  <c r="C226" i="5" s="1"/>
  <c r="C227" i="5" s="1"/>
  <c r="C228" i="5" s="1"/>
  <c r="C229" i="5" s="1"/>
  <c r="C230" i="5" s="1"/>
  <c r="C231" i="5" s="1"/>
  <c r="C232" i="5" s="1"/>
  <c r="C233" i="5" s="1"/>
  <c r="C234" i="5" s="1"/>
  <c r="C235" i="5" s="1"/>
  <c r="AI188" i="5"/>
  <c r="AH188" i="5"/>
  <c r="AG188" i="5"/>
  <c r="AF188" i="5"/>
  <c r="M188" i="5"/>
  <c r="L188" i="5"/>
  <c r="J188" i="5"/>
  <c r="I188" i="5"/>
  <c r="H188" i="5"/>
  <c r="O188" i="5" s="1"/>
  <c r="G188" i="5"/>
  <c r="F188" i="5"/>
  <c r="AJ187" i="5"/>
  <c r="AF187" i="5"/>
  <c r="AI186" i="5"/>
  <c r="AH186" i="5"/>
  <c r="AG186" i="5"/>
  <c r="AF186" i="5"/>
  <c r="M186" i="5"/>
  <c r="L186" i="5"/>
  <c r="J186" i="5"/>
  <c r="I186" i="5"/>
  <c r="H186" i="5"/>
  <c r="O186" i="5" s="1"/>
  <c r="G186" i="5"/>
  <c r="F186" i="5" s="1"/>
  <c r="AJ185" i="5"/>
  <c r="AI185" i="5"/>
  <c r="AH185" i="5"/>
  <c r="AG185" i="5"/>
  <c r="AF185" i="5"/>
  <c r="AI184" i="5"/>
  <c r="AH184" i="5"/>
  <c r="AG184" i="5"/>
  <c r="AF184" i="5"/>
  <c r="M184" i="5"/>
  <c r="L184" i="5"/>
  <c r="J184" i="5"/>
  <c r="I184" i="5"/>
  <c r="H184" i="5"/>
  <c r="O184" i="5" s="1"/>
  <c r="G184" i="5"/>
  <c r="F184" i="5" s="1"/>
  <c r="AI183" i="5"/>
  <c r="AI181" i="5" s="1"/>
  <c r="AH183" i="5"/>
  <c r="AG183" i="5"/>
  <c r="AG181" i="5" s="1"/>
  <c r="AF183" i="5"/>
  <c r="O183" i="5"/>
  <c r="M183" i="5"/>
  <c r="L183" i="5"/>
  <c r="J183" i="5"/>
  <c r="I183" i="5"/>
  <c r="H183" i="5"/>
  <c r="G183" i="5"/>
  <c r="AI182" i="5"/>
  <c r="AH182" i="5"/>
  <c r="AH181" i="5" s="1"/>
  <c r="AG182" i="5"/>
  <c r="AF182" i="5"/>
  <c r="M182" i="5"/>
  <c r="L182" i="5"/>
  <c r="J182" i="5"/>
  <c r="I182" i="5"/>
  <c r="H182" i="5"/>
  <c r="O182" i="5" s="1"/>
  <c r="G182" i="5"/>
  <c r="F182" i="5" s="1"/>
  <c r="AJ181" i="5"/>
  <c r="AI180" i="5"/>
  <c r="AH180" i="5"/>
  <c r="AG180" i="5"/>
  <c r="AF180" i="5"/>
  <c r="M180" i="5"/>
  <c r="L180" i="5"/>
  <c r="J180" i="5"/>
  <c r="I180" i="5"/>
  <c r="H180" i="5"/>
  <c r="O180" i="5" s="1"/>
  <c r="G180" i="5"/>
  <c r="F180" i="5"/>
  <c r="AI179" i="5"/>
  <c r="AH179" i="5"/>
  <c r="AG179" i="5"/>
  <c r="AF179" i="5"/>
  <c r="M179" i="5"/>
  <c r="L179" i="5"/>
  <c r="J179" i="5"/>
  <c r="I179" i="5"/>
  <c r="H179" i="5"/>
  <c r="O179" i="5" s="1"/>
  <c r="G179" i="5"/>
  <c r="F179" i="5" s="1"/>
  <c r="AI178" i="5"/>
  <c r="AH178" i="5"/>
  <c r="AG178" i="5"/>
  <c r="AF178" i="5"/>
  <c r="M178" i="5"/>
  <c r="L178" i="5"/>
  <c r="J178" i="5"/>
  <c r="I178" i="5"/>
  <c r="H178" i="5"/>
  <c r="O178" i="5" s="1"/>
  <c r="G178" i="5"/>
  <c r="F178" i="5"/>
  <c r="AI177" i="5"/>
  <c r="AH177" i="5"/>
  <c r="AG177" i="5"/>
  <c r="AF177" i="5"/>
  <c r="M177" i="5"/>
  <c r="L177" i="5"/>
  <c r="J177" i="5"/>
  <c r="I177" i="5"/>
  <c r="H177" i="5"/>
  <c r="O177" i="5" s="1"/>
  <c r="G177" i="5"/>
  <c r="F177" i="5" s="1"/>
  <c r="AI176" i="5"/>
  <c r="AH176" i="5"/>
  <c r="AG176" i="5"/>
  <c r="AF176" i="5"/>
  <c r="M176" i="5"/>
  <c r="L176" i="5"/>
  <c r="J176" i="5"/>
  <c r="I176" i="5"/>
  <c r="H176" i="5"/>
  <c r="O176" i="5" s="1"/>
  <c r="G176" i="5"/>
  <c r="F176" i="5"/>
  <c r="AI175" i="5"/>
  <c r="AH175" i="5"/>
  <c r="AG175" i="5"/>
  <c r="AF175" i="5"/>
  <c r="M175" i="5"/>
  <c r="L175" i="5"/>
  <c r="J175" i="5"/>
  <c r="I175" i="5"/>
  <c r="H175" i="5"/>
  <c r="O175" i="5" s="1"/>
  <c r="G175" i="5"/>
  <c r="F175" i="5" s="1"/>
  <c r="AI174" i="5"/>
  <c r="AH174" i="5"/>
  <c r="AG174" i="5"/>
  <c r="AF174" i="5"/>
  <c r="M174" i="5"/>
  <c r="L174" i="5"/>
  <c r="J174" i="5"/>
  <c r="I174" i="5"/>
  <c r="H174" i="5"/>
  <c r="O174" i="5" s="1"/>
  <c r="G174" i="5"/>
  <c r="F174" i="5"/>
  <c r="AI173" i="5"/>
  <c r="AH173" i="5"/>
  <c r="AG173" i="5"/>
  <c r="AF173" i="5"/>
  <c r="M173" i="5"/>
  <c r="L173" i="5"/>
  <c r="J173" i="5"/>
  <c r="I173" i="5"/>
  <c r="H173" i="5"/>
  <c r="O173" i="5" s="1"/>
  <c r="G173" i="5"/>
  <c r="F173" i="5" s="1"/>
  <c r="AI172" i="5"/>
  <c r="AH172" i="5"/>
  <c r="AG172" i="5"/>
  <c r="AF172" i="5"/>
  <c r="M172" i="5"/>
  <c r="L172" i="5"/>
  <c r="J172" i="5"/>
  <c r="I172" i="5"/>
  <c r="H172" i="5"/>
  <c r="O172" i="5" s="1"/>
  <c r="G172" i="5"/>
  <c r="F172" i="5"/>
  <c r="AI171" i="5"/>
  <c r="AH171" i="5"/>
  <c r="AG171" i="5"/>
  <c r="AF171" i="5"/>
  <c r="M171" i="5"/>
  <c r="L171" i="5"/>
  <c r="J171" i="5"/>
  <c r="I171" i="5"/>
  <c r="H171" i="5"/>
  <c r="O171" i="5" s="1"/>
  <c r="G171" i="5"/>
  <c r="F171" i="5" s="1"/>
  <c r="AI170" i="5"/>
  <c r="AH170" i="5"/>
  <c r="AG170" i="5"/>
  <c r="AF170" i="5"/>
  <c r="M170" i="5"/>
  <c r="L170" i="5"/>
  <c r="J170" i="5"/>
  <c r="I170" i="5"/>
  <c r="H170" i="5"/>
  <c r="O170" i="5" s="1"/>
  <c r="G170" i="5"/>
  <c r="F170" i="5"/>
  <c r="AI169" i="5"/>
  <c r="AH169" i="5"/>
  <c r="AG169" i="5"/>
  <c r="AF169" i="5"/>
  <c r="M169" i="5"/>
  <c r="L169" i="5"/>
  <c r="J169" i="5"/>
  <c r="I169" i="5"/>
  <c r="H169" i="5"/>
  <c r="O169" i="5" s="1"/>
  <c r="G169" i="5"/>
  <c r="F169" i="5" s="1"/>
  <c r="AI168" i="5"/>
  <c r="AH168" i="5"/>
  <c r="AG168" i="5"/>
  <c r="AF168" i="5"/>
  <c r="M168" i="5"/>
  <c r="L168" i="5"/>
  <c r="J168" i="5"/>
  <c r="I168" i="5"/>
  <c r="H168" i="5"/>
  <c r="O168" i="5" s="1"/>
  <c r="G168" i="5"/>
  <c r="F168" i="5"/>
  <c r="AI167" i="5"/>
  <c r="AH167" i="5"/>
  <c r="AG167" i="5"/>
  <c r="AF167" i="5"/>
  <c r="M167" i="5"/>
  <c r="L167" i="5"/>
  <c r="J167" i="5"/>
  <c r="I167" i="5"/>
  <c r="H167" i="5"/>
  <c r="O167" i="5" s="1"/>
  <c r="G167" i="5"/>
  <c r="F167" i="5" s="1"/>
  <c r="AI166" i="5"/>
  <c r="AH166" i="5"/>
  <c r="AG166" i="5"/>
  <c r="AF166" i="5"/>
  <c r="M166" i="5"/>
  <c r="L166" i="5"/>
  <c r="J166" i="5"/>
  <c r="I166" i="5"/>
  <c r="H166" i="5"/>
  <c r="O166" i="5" s="1"/>
  <c r="G166" i="5"/>
  <c r="F166" i="5"/>
  <c r="AI165" i="5"/>
  <c r="AH165" i="5"/>
  <c r="AG165" i="5"/>
  <c r="AF165" i="5"/>
  <c r="M165" i="5"/>
  <c r="L165" i="5"/>
  <c r="J165" i="5"/>
  <c r="I165" i="5"/>
  <c r="H165" i="5"/>
  <c r="O165" i="5" s="1"/>
  <c r="G165" i="5"/>
  <c r="F165" i="5" s="1"/>
  <c r="AI164" i="5"/>
  <c r="AH164" i="5"/>
  <c r="AG164" i="5"/>
  <c r="AF164" i="5"/>
  <c r="M164" i="5"/>
  <c r="L164" i="5"/>
  <c r="J164" i="5"/>
  <c r="I164" i="5"/>
  <c r="H164" i="5"/>
  <c r="O164" i="5" s="1"/>
  <c r="G164" i="5"/>
  <c r="F164" i="5"/>
  <c r="AI163" i="5"/>
  <c r="AH163" i="5"/>
  <c r="AG163" i="5"/>
  <c r="AF163" i="5"/>
  <c r="M163" i="5"/>
  <c r="L163" i="5"/>
  <c r="J163" i="5"/>
  <c r="I163" i="5"/>
  <c r="H163" i="5"/>
  <c r="O163" i="5" s="1"/>
  <c r="G163" i="5"/>
  <c r="F163" i="5" s="1"/>
  <c r="AI162" i="5"/>
  <c r="AH162" i="5"/>
  <c r="AG162" i="5"/>
  <c r="AF162" i="5"/>
  <c r="M162" i="5"/>
  <c r="L162" i="5"/>
  <c r="J162" i="5"/>
  <c r="I162" i="5"/>
  <c r="H162" i="5"/>
  <c r="O162" i="5" s="1"/>
  <c r="G162" i="5"/>
  <c r="F162" i="5"/>
  <c r="AI161" i="5"/>
  <c r="AH161" i="5"/>
  <c r="AG161" i="5"/>
  <c r="AF161" i="5"/>
  <c r="M161" i="5"/>
  <c r="L161" i="5"/>
  <c r="J161" i="5"/>
  <c r="I161" i="5"/>
  <c r="H161" i="5"/>
  <c r="O161" i="5" s="1"/>
  <c r="G161" i="5"/>
  <c r="F161" i="5" s="1"/>
  <c r="AI160" i="5"/>
  <c r="AH160" i="5"/>
  <c r="AG160" i="5"/>
  <c r="AF160" i="5"/>
  <c r="M160" i="5"/>
  <c r="L160" i="5"/>
  <c r="J160" i="5"/>
  <c r="I160" i="5"/>
  <c r="H160" i="5"/>
  <c r="O160" i="5" s="1"/>
  <c r="G160" i="5"/>
  <c r="F160" i="5"/>
  <c r="AI159" i="5"/>
  <c r="AH159" i="5"/>
  <c r="AG159" i="5"/>
  <c r="AF159" i="5"/>
  <c r="M159" i="5"/>
  <c r="L159" i="5"/>
  <c r="J159" i="5"/>
  <c r="I159" i="5"/>
  <c r="H159" i="5"/>
  <c r="O159" i="5" s="1"/>
  <c r="G159" i="5"/>
  <c r="F159" i="5" s="1"/>
  <c r="AI158" i="5"/>
  <c r="AH158" i="5"/>
  <c r="AG158" i="5"/>
  <c r="AF158" i="5"/>
  <c r="M158" i="5"/>
  <c r="L158" i="5"/>
  <c r="J158" i="5"/>
  <c r="I158" i="5"/>
  <c r="H158" i="5"/>
  <c r="O158" i="5" s="1"/>
  <c r="G158" i="5"/>
  <c r="F158" i="5"/>
  <c r="AI157" i="5"/>
  <c r="AH157" i="5"/>
  <c r="AG157" i="5"/>
  <c r="AF157" i="5"/>
  <c r="M157" i="5"/>
  <c r="L157" i="5"/>
  <c r="J157" i="5"/>
  <c r="I157" i="5"/>
  <c r="H157" i="5"/>
  <c r="O157" i="5" s="1"/>
  <c r="G157" i="5"/>
  <c r="F157" i="5" s="1"/>
  <c r="AI156" i="5"/>
  <c r="AH156" i="5"/>
  <c r="AG156" i="5"/>
  <c r="AF156" i="5"/>
  <c r="M156" i="5"/>
  <c r="L156" i="5"/>
  <c r="J156" i="5"/>
  <c r="I156" i="5"/>
  <c r="H156" i="5"/>
  <c r="O156" i="5" s="1"/>
  <c r="G156" i="5"/>
  <c r="F156" i="5"/>
  <c r="AI155" i="5"/>
  <c r="AH155" i="5"/>
  <c r="AG155" i="5"/>
  <c r="AF155" i="5"/>
  <c r="M155" i="5"/>
  <c r="L155" i="5"/>
  <c r="J155" i="5"/>
  <c r="I155" i="5"/>
  <c r="H155" i="5"/>
  <c r="O155" i="5" s="1"/>
  <c r="G155" i="5"/>
  <c r="F155" i="5" s="1"/>
  <c r="AI154" i="5"/>
  <c r="AH154" i="5"/>
  <c r="AG154" i="5"/>
  <c r="AF154" i="5"/>
  <c r="M154" i="5"/>
  <c r="L154" i="5"/>
  <c r="J154" i="5"/>
  <c r="I154" i="5"/>
  <c r="H154" i="5"/>
  <c r="O154" i="5" s="1"/>
  <c r="G154" i="5"/>
  <c r="F154" i="5"/>
  <c r="AI153" i="5"/>
  <c r="AH153" i="5"/>
  <c r="AG153" i="5"/>
  <c r="AF153" i="5"/>
  <c r="M153" i="5"/>
  <c r="L153" i="5"/>
  <c r="J153" i="5"/>
  <c r="I153" i="5"/>
  <c r="H153" i="5"/>
  <c r="O153" i="5" s="1"/>
  <c r="G153" i="5"/>
  <c r="F153" i="5" s="1"/>
  <c r="AI152" i="5"/>
  <c r="AH152" i="5"/>
  <c r="AG152" i="5"/>
  <c r="AF152" i="5"/>
  <c r="M152" i="5"/>
  <c r="L152" i="5"/>
  <c r="J152" i="5"/>
  <c r="I152" i="5"/>
  <c r="H152" i="5"/>
  <c r="O152" i="5" s="1"/>
  <c r="G152" i="5"/>
  <c r="F152" i="5"/>
  <c r="AI151" i="5"/>
  <c r="AH151" i="5"/>
  <c r="AH148" i="5" s="1"/>
  <c r="AG151" i="5"/>
  <c r="AF151" i="5"/>
  <c r="AF148" i="5" s="1"/>
  <c r="M151" i="5"/>
  <c r="L151" i="5"/>
  <c r="J151" i="5"/>
  <c r="I151" i="5"/>
  <c r="H151" i="5"/>
  <c r="O151" i="5" s="1"/>
  <c r="G151" i="5"/>
  <c r="F151" i="5" s="1"/>
  <c r="AI150" i="5"/>
  <c r="AH150" i="5"/>
  <c r="AG150" i="5"/>
  <c r="AF150" i="5"/>
  <c r="M150" i="5"/>
  <c r="L150" i="5"/>
  <c r="J150" i="5"/>
  <c r="I150" i="5"/>
  <c r="H150" i="5"/>
  <c r="O150" i="5" s="1"/>
  <c r="G150" i="5"/>
  <c r="F150" i="5"/>
  <c r="C150" i="5"/>
  <c r="C151" i="5" s="1"/>
  <c r="C152" i="5" s="1"/>
  <c r="C153" i="5" s="1"/>
  <c r="C154" i="5" s="1"/>
  <c r="C155" i="5" s="1"/>
  <c r="C156" i="5" s="1"/>
  <c r="C157" i="5" s="1"/>
  <c r="C158" i="5" s="1"/>
  <c r="C159" i="5" s="1"/>
  <c r="C160" i="5" s="1"/>
  <c r="C161" i="5" s="1"/>
  <c r="C162" i="5" s="1"/>
  <c r="C163" i="5" s="1"/>
  <c r="C164" i="5" s="1"/>
  <c r="C165" i="5" s="1"/>
  <c r="C166" i="5" s="1"/>
  <c r="C167" i="5" s="1"/>
  <c r="C168" i="5" s="1"/>
  <c r="C169" i="5" s="1"/>
  <c r="C170" i="5" s="1"/>
  <c r="C171" i="5" s="1"/>
  <c r="C172" i="5" s="1"/>
  <c r="C173" i="5" s="1"/>
  <c r="C174" i="5" s="1"/>
  <c r="C175" i="5" s="1"/>
  <c r="C176" i="5" s="1"/>
  <c r="C177" i="5" s="1"/>
  <c r="C178" i="5" s="1"/>
  <c r="C179" i="5" s="1"/>
  <c r="C180" i="5" s="1"/>
  <c r="AI149" i="5"/>
  <c r="AH149" i="5"/>
  <c r="AG149" i="5"/>
  <c r="AF149" i="5"/>
  <c r="M149" i="5"/>
  <c r="L149" i="5"/>
  <c r="J149" i="5"/>
  <c r="I149" i="5"/>
  <c r="H149" i="5"/>
  <c r="O149" i="5" s="1"/>
  <c r="G149" i="5"/>
  <c r="F149" i="5"/>
  <c r="AJ148" i="5"/>
  <c r="AI148" i="5"/>
  <c r="AG148" i="5"/>
  <c r="AI147" i="5"/>
  <c r="AH147" i="5"/>
  <c r="AG147" i="5"/>
  <c r="AF147" i="5"/>
  <c r="M147" i="5"/>
  <c r="L147" i="5"/>
  <c r="J147" i="5"/>
  <c r="I147" i="5"/>
  <c r="H147" i="5"/>
  <c r="O147" i="5" s="1"/>
  <c r="G147" i="5"/>
  <c r="F147" i="5"/>
  <c r="AI146" i="5"/>
  <c r="AH146" i="5"/>
  <c r="AG146" i="5"/>
  <c r="AF146" i="5"/>
  <c r="M146" i="5"/>
  <c r="L146" i="5"/>
  <c r="J146" i="5"/>
  <c r="I146" i="5"/>
  <c r="H146" i="5"/>
  <c r="O146" i="5" s="1"/>
  <c r="G146" i="5"/>
  <c r="F146" i="5" s="1"/>
  <c r="AI145" i="5"/>
  <c r="AH145" i="5"/>
  <c r="AG145" i="5"/>
  <c r="AF145" i="5"/>
  <c r="M145" i="5"/>
  <c r="L145" i="5"/>
  <c r="J145" i="5"/>
  <c r="I145" i="5"/>
  <c r="H145" i="5"/>
  <c r="O145" i="5" s="1"/>
  <c r="G145" i="5"/>
  <c r="F145" i="5"/>
  <c r="AI144" i="5"/>
  <c r="AH144" i="5"/>
  <c r="AG144" i="5"/>
  <c r="AF144" i="5"/>
  <c r="M144" i="5"/>
  <c r="L144" i="5"/>
  <c r="J144" i="5"/>
  <c r="I144" i="5"/>
  <c r="H144" i="5"/>
  <c r="O144" i="5" s="1"/>
  <c r="G144" i="5"/>
  <c r="F144" i="5" s="1"/>
  <c r="AI143" i="5"/>
  <c r="AH143" i="5"/>
  <c r="AG143" i="5"/>
  <c r="AF143" i="5"/>
  <c r="M143" i="5"/>
  <c r="L143" i="5"/>
  <c r="J143" i="5"/>
  <c r="I143" i="5"/>
  <c r="H143" i="5"/>
  <c r="O143" i="5" s="1"/>
  <c r="G143" i="5"/>
  <c r="F143" i="5"/>
  <c r="AI142" i="5"/>
  <c r="AH142" i="5"/>
  <c r="AG142" i="5"/>
  <c r="AF142" i="5"/>
  <c r="M142" i="5"/>
  <c r="L142" i="5"/>
  <c r="J142" i="5"/>
  <c r="I142" i="5"/>
  <c r="H142" i="5"/>
  <c r="O142" i="5" s="1"/>
  <c r="G142" i="5"/>
  <c r="F142" i="5" s="1"/>
  <c r="AI141" i="5"/>
  <c r="AH141" i="5"/>
  <c r="AG141" i="5"/>
  <c r="AF141" i="5"/>
  <c r="M141" i="5"/>
  <c r="L141" i="5"/>
  <c r="J141" i="5"/>
  <c r="I141" i="5"/>
  <c r="H141" i="5"/>
  <c r="O141" i="5" s="1"/>
  <c r="G141" i="5"/>
  <c r="F141" i="5"/>
  <c r="AI140" i="5"/>
  <c r="AH140" i="5"/>
  <c r="AG140" i="5"/>
  <c r="AF140" i="5"/>
  <c r="M140" i="5"/>
  <c r="L140" i="5"/>
  <c r="J140" i="5"/>
  <c r="I140" i="5"/>
  <c r="H140" i="5"/>
  <c r="O140" i="5" s="1"/>
  <c r="G140" i="5"/>
  <c r="F140" i="5" s="1"/>
  <c r="AI139" i="5"/>
  <c r="AH139" i="5"/>
  <c r="AG139" i="5"/>
  <c r="AF139" i="5"/>
  <c r="M139" i="5"/>
  <c r="L139" i="5"/>
  <c r="J139" i="5"/>
  <c r="I139" i="5"/>
  <c r="H139" i="5"/>
  <c r="O139" i="5" s="1"/>
  <c r="G139" i="5"/>
  <c r="F139" i="5"/>
  <c r="AI138" i="5"/>
  <c r="AH138" i="5"/>
  <c r="AG138" i="5"/>
  <c r="AF138" i="5"/>
  <c r="M138" i="5"/>
  <c r="L138" i="5"/>
  <c r="J138" i="5"/>
  <c r="I138" i="5"/>
  <c r="H138" i="5"/>
  <c r="O138" i="5" s="1"/>
  <c r="G138" i="5"/>
  <c r="F138" i="5" s="1"/>
  <c r="AI137" i="5"/>
  <c r="AH137" i="5"/>
  <c r="AG137" i="5"/>
  <c r="AF137" i="5"/>
  <c r="M137" i="5"/>
  <c r="L137" i="5"/>
  <c r="J137" i="5"/>
  <c r="I137" i="5"/>
  <c r="H137" i="5"/>
  <c r="O137" i="5" s="1"/>
  <c r="G137" i="5"/>
  <c r="F137" i="5"/>
  <c r="AI136" i="5"/>
  <c r="AH136" i="5"/>
  <c r="AG136" i="5"/>
  <c r="AF136" i="5"/>
  <c r="M136" i="5"/>
  <c r="L136" i="5"/>
  <c r="J136" i="5"/>
  <c r="I136" i="5"/>
  <c r="H136" i="5"/>
  <c r="O136" i="5" s="1"/>
  <c r="G136" i="5"/>
  <c r="F136" i="5" s="1"/>
  <c r="AI135" i="5"/>
  <c r="AH135" i="5"/>
  <c r="AG135" i="5"/>
  <c r="AF135" i="5"/>
  <c r="M135" i="5"/>
  <c r="L135" i="5"/>
  <c r="J135" i="5"/>
  <c r="I135" i="5"/>
  <c r="H135" i="5"/>
  <c r="O135" i="5" s="1"/>
  <c r="G135" i="5"/>
  <c r="F135" i="5"/>
  <c r="AI134" i="5"/>
  <c r="AH134" i="5"/>
  <c r="AG134" i="5"/>
  <c r="AF134" i="5"/>
  <c r="M134" i="5"/>
  <c r="L134" i="5"/>
  <c r="J134" i="5"/>
  <c r="I134" i="5"/>
  <c r="H134" i="5"/>
  <c r="O134" i="5" s="1"/>
  <c r="G134" i="5"/>
  <c r="F134" i="5" s="1"/>
  <c r="AI133" i="5"/>
  <c r="AH133" i="5"/>
  <c r="AG133" i="5"/>
  <c r="AF133" i="5"/>
  <c r="M133" i="5"/>
  <c r="L133" i="5"/>
  <c r="J133" i="5"/>
  <c r="I133" i="5"/>
  <c r="H133" i="5"/>
  <c r="O133" i="5" s="1"/>
  <c r="G133" i="5"/>
  <c r="F133" i="5"/>
  <c r="AI132" i="5"/>
  <c r="AH132" i="5"/>
  <c r="AG132" i="5"/>
  <c r="AF132" i="5"/>
  <c r="M132" i="5"/>
  <c r="L132" i="5"/>
  <c r="J132" i="5"/>
  <c r="I132" i="5"/>
  <c r="H132" i="5"/>
  <c r="O132" i="5" s="1"/>
  <c r="G132" i="5"/>
  <c r="F132" i="5" s="1"/>
  <c r="AI131" i="5"/>
  <c r="AH131" i="5"/>
  <c r="AG131" i="5"/>
  <c r="AF131" i="5"/>
  <c r="M131" i="5"/>
  <c r="L131" i="5"/>
  <c r="J131" i="5"/>
  <c r="I131" i="5"/>
  <c r="H131" i="5"/>
  <c r="O131" i="5" s="1"/>
  <c r="G131" i="5"/>
  <c r="F131" i="5"/>
  <c r="AI130" i="5"/>
  <c r="AH130" i="5"/>
  <c r="AG130" i="5"/>
  <c r="AF130" i="5"/>
  <c r="M130" i="5"/>
  <c r="L130" i="5"/>
  <c r="J130" i="5"/>
  <c r="I130" i="5"/>
  <c r="H130" i="5"/>
  <c r="O130" i="5" s="1"/>
  <c r="G130" i="5"/>
  <c r="F130" i="5" s="1"/>
  <c r="AI129" i="5"/>
  <c r="AH129" i="5"/>
  <c r="AG129" i="5"/>
  <c r="AF129" i="5"/>
  <c r="M129" i="5"/>
  <c r="L129" i="5"/>
  <c r="J129" i="5"/>
  <c r="I129" i="5"/>
  <c r="H129" i="5"/>
  <c r="O129" i="5" s="1"/>
  <c r="G129" i="5"/>
  <c r="F129" i="5"/>
  <c r="AI128" i="5"/>
  <c r="AH128" i="5"/>
  <c r="AG128" i="5"/>
  <c r="AF128" i="5"/>
  <c r="M128" i="5"/>
  <c r="L128" i="5"/>
  <c r="J128" i="5"/>
  <c r="I128" i="5"/>
  <c r="H128" i="5"/>
  <c r="O128" i="5" s="1"/>
  <c r="G128" i="5"/>
  <c r="F128" i="5" s="1"/>
  <c r="AI127" i="5"/>
  <c r="AH127" i="5"/>
  <c r="AG127" i="5"/>
  <c r="AF127" i="5"/>
  <c r="M127" i="5"/>
  <c r="L127" i="5"/>
  <c r="J127" i="5"/>
  <c r="I127" i="5"/>
  <c r="H127" i="5"/>
  <c r="O127" i="5" s="1"/>
  <c r="G127" i="5"/>
  <c r="F127" i="5"/>
  <c r="AI126" i="5"/>
  <c r="AH126" i="5"/>
  <c r="AG126" i="5"/>
  <c r="AF126" i="5"/>
  <c r="M126" i="5"/>
  <c r="L126" i="5"/>
  <c r="J126" i="5"/>
  <c r="I126" i="5"/>
  <c r="H126" i="5"/>
  <c r="O126" i="5" s="1"/>
  <c r="G126" i="5"/>
  <c r="F126" i="5" s="1"/>
  <c r="AI125" i="5"/>
  <c r="AH125" i="5"/>
  <c r="AG125" i="5"/>
  <c r="AF125" i="5"/>
  <c r="M125" i="5"/>
  <c r="L125" i="5"/>
  <c r="J125" i="5"/>
  <c r="I125" i="5"/>
  <c r="H125" i="5"/>
  <c r="O125" i="5" s="1"/>
  <c r="G125" i="5"/>
  <c r="F125" i="5"/>
  <c r="AI124" i="5"/>
  <c r="AH124" i="5"/>
  <c r="AG124" i="5"/>
  <c r="AF124" i="5"/>
  <c r="M124" i="5"/>
  <c r="L124" i="5"/>
  <c r="J124" i="5"/>
  <c r="I124" i="5"/>
  <c r="H124" i="5"/>
  <c r="O124" i="5" s="1"/>
  <c r="G124" i="5"/>
  <c r="F124" i="5" s="1"/>
  <c r="AI123" i="5"/>
  <c r="AH123" i="5"/>
  <c r="AG123" i="5"/>
  <c r="AF123" i="5"/>
  <c r="M123" i="5"/>
  <c r="L123" i="5"/>
  <c r="J123" i="5"/>
  <c r="I123" i="5"/>
  <c r="H123" i="5"/>
  <c r="O123" i="5" s="1"/>
  <c r="G123" i="5"/>
  <c r="F123" i="5"/>
  <c r="AI122" i="5"/>
  <c r="AH122" i="5"/>
  <c r="AG122" i="5"/>
  <c r="AF122" i="5"/>
  <c r="M122" i="5"/>
  <c r="L122" i="5"/>
  <c r="J122" i="5"/>
  <c r="I122" i="5"/>
  <c r="H122" i="5"/>
  <c r="O122" i="5" s="1"/>
  <c r="G122" i="5"/>
  <c r="F122" i="5" s="1"/>
  <c r="AI121" i="5"/>
  <c r="AH121" i="5"/>
  <c r="AG121" i="5"/>
  <c r="AF121" i="5"/>
  <c r="M121" i="5"/>
  <c r="L121" i="5"/>
  <c r="J121" i="5"/>
  <c r="I121" i="5"/>
  <c r="H121" i="5"/>
  <c r="O121" i="5" s="1"/>
  <c r="G121" i="5"/>
  <c r="F121" i="5"/>
  <c r="AI120" i="5"/>
  <c r="AH120" i="5"/>
  <c r="AG120" i="5"/>
  <c r="AF120" i="5"/>
  <c r="M120" i="5"/>
  <c r="L120" i="5"/>
  <c r="J120" i="5"/>
  <c r="I120" i="5"/>
  <c r="H120" i="5"/>
  <c r="O120" i="5" s="1"/>
  <c r="G120" i="5"/>
  <c r="F120" i="5" s="1"/>
  <c r="AI119" i="5"/>
  <c r="AH119" i="5"/>
  <c r="AG119" i="5"/>
  <c r="AF119" i="5"/>
  <c r="M119" i="5"/>
  <c r="L119" i="5"/>
  <c r="J119" i="5"/>
  <c r="I119" i="5"/>
  <c r="H119" i="5"/>
  <c r="O119" i="5" s="1"/>
  <c r="G119" i="5"/>
  <c r="F119" i="5"/>
  <c r="AI118" i="5"/>
  <c r="AH118" i="5"/>
  <c r="AH115" i="5" s="1"/>
  <c r="AG118" i="5"/>
  <c r="AF118" i="5"/>
  <c r="AF115" i="5" s="1"/>
  <c r="M118" i="5"/>
  <c r="L118" i="5"/>
  <c r="J118" i="5"/>
  <c r="I118" i="5"/>
  <c r="H118" i="5"/>
  <c r="O118" i="5" s="1"/>
  <c r="G118" i="5"/>
  <c r="F118" i="5" s="1"/>
  <c r="AI117" i="5"/>
  <c r="AH117" i="5"/>
  <c r="AG117" i="5"/>
  <c r="AF117" i="5"/>
  <c r="M117" i="5"/>
  <c r="L117" i="5"/>
  <c r="J117" i="5"/>
  <c r="I117" i="5"/>
  <c r="H117" i="5"/>
  <c r="O117" i="5" s="1"/>
  <c r="G117" i="5"/>
  <c r="F117" i="5"/>
  <c r="C117" i="5"/>
  <c r="C118" i="5" s="1"/>
  <c r="C119" i="5" s="1"/>
  <c r="C120" i="5" s="1"/>
  <c r="C121" i="5" s="1"/>
  <c r="C122" i="5" s="1"/>
  <c r="C123" i="5" s="1"/>
  <c r="C124" i="5" s="1"/>
  <c r="C125" i="5" s="1"/>
  <c r="C126" i="5" s="1"/>
  <c r="C127" i="5" s="1"/>
  <c r="C128" i="5" s="1"/>
  <c r="C129" i="5" s="1"/>
  <c r="C130" i="5" s="1"/>
  <c r="C131" i="5" s="1"/>
  <c r="C132" i="5" s="1"/>
  <c r="C133" i="5" s="1"/>
  <c r="C134" i="5" s="1"/>
  <c r="C135" i="5" s="1"/>
  <c r="C136" i="5" s="1"/>
  <c r="C137" i="5" s="1"/>
  <c r="C138" i="5" s="1"/>
  <c r="C139" i="5" s="1"/>
  <c r="C140" i="5" s="1"/>
  <c r="C141" i="5" s="1"/>
  <c r="C142" i="5" s="1"/>
  <c r="C143" i="5" s="1"/>
  <c r="C144" i="5" s="1"/>
  <c r="C145" i="5" s="1"/>
  <c r="C146" i="5" s="1"/>
  <c r="C147" i="5" s="1"/>
  <c r="AI116" i="5"/>
  <c r="AH116" i="5"/>
  <c r="AG116" i="5"/>
  <c r="AF116" i="5"/>
  <c r="M116" i="5"/>
  <c r="L116" i="5"/>
  <c r="J116" i="5"/>
  <c r="I116" i="5"/>
  <c r="H116" i="5"/>
  <c r="O116" i="5" s="1"/>
  <c r="G116" i="5"/>
  <c r="F116" i="5"/>
  <c r="AJ115" i="5"/>
  <c r="AI115" i="5"/>
  <c r="AG115" i="5"/>
  <c r="AI114" i="5"/>
  <c r="AH114" i="5"/>
  <c r="AG114" i="5"/>
  <c r="AF114" i="5"/>
  <c r="M114" i="5"/>
  <c r="L114" i="5"/>
  <c r="J114" i="5"/>
  <c r="I114" i="5"/>
  <c r="H114" i="5"/>
  <c r="O114" i="5" s="1"/>
  <c r="G114" i="5"/>
  <c r="F114" i="5"/>
  <c r="AI113" i="5"/>
  <c r="AH113" i="5"/>
  <c r="AG113" i="5"/>
  <c r="AF113" i="5"/>
  <c r="M113" i="5"/>
  <c r="L113" i="5"/>
  <c r="J113" i="5"/>
  <c r="I113" i="5"/>
  <c r="H113" i="5"/>
  <c r="O113" i="5" s="1"/>
  <c r="G113" i="5"/>
  <c r="F113" i="5" s="1"/>
  <c r="AI112" i="5"/>
  <c r="AH112" i="5"/>
  <c r="AG112" i="5"/>
  <c r="AF112" i="5"/>
  <c r="M112" i="5"/>
  <c r="L112" i="5"/>
  <c r="J112" i="5"/>
  <c r="I112" i="5"/>
  <c r="H112" i="5"/>
  <c r="O112" i="5" s="1"/>
  <c r="G112" i="5"/>
  <c r="F112" i="5"/>
  <c r="AI111" i="5"/>
  <c r="AH111" i="5"/>
  <c r="AG111" i="5"/>
  <c r="AF111" i="5"/>
  <c r="M111" i="5"/>
  <c r="L111" i="5"/>
  <c r="J111" i="5"/>
  <c r="I111" i="5"/>
  <c r="H111" i="5"/>
  <c r="O111" i="5" s="1"/>
  <c r="G111" i="5"/>
  <c r="F111" i="5" s="1"/>
  <c r="AI110" i="5"/>
  <c r="AH110" i="5"/>
  <c r="AG110" i="5"/>
  <c r="AF110" i="5"/>
  <c r="M110" i="5"/>
  <c r="L110" i="5"/>
  <c r="J110" i="5"/>
  <c r="I110" i="5"/>
  <c r="H110" i="5"/>
  <c r="O110" i="5" s="1"/>
  <c r="G110" i="5"/>
  <c r="F110" i="5"/>
  <c r="AI109" i="5"/>
  <c r="AH109" i="5"/>
  <c r="AG109" i="5"/>
  <c r="AF109" i="5"/>
  <c r="M109" i="5"/>
  <c r="L109" i="5"/>
  <c r="J109" i="5"/>
  <c r="I109" i="5"/>
  <c r="H109" i="5"/>
  <c r="O109" i="5" s="1"/>
  <c r="G109" i="5"/>
  <c r="F109" i="5" s="1"/>
  <c r="AI108" i="5"/>
  <c r="AH108" i="5"/>
  <c r="AG108" i="5"/>
  <c r="AF108" i="5"/>
  <c r="M108" i="5"/>
  <c r="L108" i="5"/>
  <c r="J108" i="5"/>
  <c r="I108" i="5"/>
  <c r="H108" i="5"/>
  <c r="O108" i="5" s="1"/>
  <c r="G108" i="5"/>
  <c r="F108" i="5"/>
  <c r="AI107" i="5"/>
  <c r="AH107" i="5"/>
  <c r="AG107" i="5"/>
  <c r="AF107" i="5"/>
  <c r="M107" i="5"/>
  <c r="L107" i="5"/>
  <c r="J107" i="5"/>
  <c r="I107" i="5"/>
  <c r="H107" i="5"/>
  <c r="O107" i="5" s="1"/>
  <c r="G107" i="5"/>
  <c r="F107" i="5" s="1"/>
  <c r="AI106" i="5"/>
  <c r="AH106" i="5"/>
  <c r="AG106" i="5"/>
  <c r="AF106" i="5"/>
  <c r="M106" i="5"/>
  <c r="L106" i="5"/>
  <c r="J106" i="5"/>
  <c r="I106" i="5"/>
  <c r="H106" i="5"/>
  <c r="O106" i="5" s="1"/>
  <c r="G106" i="5"/>
  <c r="F106" i="5"/>
  <c r="AI105" i="5"/>
  <c r="AH105" i="5"/>
  <c r="AG105" i="5"/>
  <c r="AF105" i="5"/>
  <c r="M105" i="5"/>
  <c r="L105" i="5"/>
  <c r="J105" i="5"/>
  <c r="I105" i="5"/>
  <c r="H105" i="5"/>
  <c r="O105" i="5" s="1"/>
  <c r="G105" i="5"/>
  <c r="F105" i="5" s="1"/>
  <c r="AI104" i="5"/>
  <c r="AH104" i="5"/>
  <c r="AG104" i="5"/>
  <c r="AF104" i="5"/>
  <c r="M104" i="5"/>
  <c r="L104" i="5"/>
  <c r="J104" i="5"/>
  <c r="I104" i="5"/>
  <c r="H104" i="5"/>
  <c r="O104" i="5" s="1"/>
  <c r="G104" i="5"/>
  <c r="F104" i="5"/>
  <c r="AI103" i="5"/>
  <c r="AH103" i="5"/>
  <c r="AG103" i="5"/>
  <c r="AF103" i="5"/>
  <c r="M103" i="5"/>
  <c r="L103" i="5"/>
  <c r="J103" i="5"/>
  <c r="I103" i="5"/>
  <c r="H103" i="5"/>
  <c r="O103" i="5" s="1"/>
  <c r="G103" i="5"/>
  <c r="F103" i="5" s="1"/>
  <c r="AI102" i="5"/>
  <c r="AI99" i="5" s="1"/>
  <c r="AH102" i="5"/>
  <c r="AG102" i="5"/>
  <c r="AG99" i="5" s="1"/>
  <c r="AF102" i="5"/>
  <c r="M102" i="5"/>
  <c r="L102" i="5"/>
  <c r="J102" i="5"/>
  <c r="I102" i="5"/>
  <c r="H102" i="5"/>
  <c r="O102" i="5" s="1"/>
  <c r="G102" i="5"/>
  <c r="F102" i="5"/>
  <c r="AI101" i="5"/>
  <c r="AH101" i="5"/>
  <c r="AG101" i="5"/>
  <c r="AF101" i="5"/>
  <c r="M101" i="5"/>
  <c r="L101" i="5"/>
  <c r="J101" i="5"/>
  <c r="I101" i="5"/>
  <c r="H101" i="5"/>
  <c r="O101" i="5" s="1"/>
  <c r="G101" i="5"/>
  <c r="F101" i="5" s="1"/>
  <c r="C101" i="5"/>
  <c r="C102" i="5" s="1"/>
  <c r="C103" i="5" s="1"/>
  <c r="C104" i="5" s="1"/>
  <c r="C105" i="5" s="1"/>
  <c r="C106" i="5" s="1"/>
  <c r="C107" i="5" s="1"/>
  <c r="C108" i="5" s="1"/>
  <c r="C109" i="5" s="1"/>
  <c r="C110" i="5" s="1"/>
  <c r="C111" i="5" s="1"/>
  <c r="C112" i="5" s="1"/>
  <c r="C113" i="5" s="1"/>
  <c r="C114" i="5" s="1"/>
  <c r="AI100" i="5"/>
  <c r="AH100" i="5"/>
  <c r="AG100" i="5"/>
  <c r="AF100" i="5"/>
  <c r="M100" i="5"/>
  <c r="L100" i="5"/>
  <c r="J100" i="5"/>
  <c r="I100" i="5"/>
  <c r="H100" i="5"/>
  <c r="O100" i="5" s="1"/>
  <c r="G100" i="5"/>
  <c r="F100" i="5" s="1"/>
  <c r="AJ99" i="5"/>
  <c r="AH99" i="5"/>
  <c r="AF99" i="5"/>
  <c r="AI98" i="5"/>
  <c r="AH98" i="5"/>
  <c r="AG98" i="5"/>
  <c r="AF98" i="5"/>
  <c r="M98" i="5"/>
  <c r="L98" i="5"/>
  <c r="J98" i="5"/>
  <c r="I98" i="5"/>
  <c r="H98" i="5"/>
  <c r="O98" i="5" s="1"/>
  <c r="G98" i="5"/>
  <c r="F98" i="5" s="1"/>
  <c r="AJ97" i="5"/>
  <c r="AI97" i="5"/>
  <c r="AH97" i="5"/>
  <c r="AG97" i="5"/>
  <c r="AF97" i="5"/>
  <c r="AI96" i="5"/>
  <c r="AH96" i="5"/>
  <c r="AG96" i="5"/>
  <c r="AF96" i="5"/>
  <c r="M96" i="5"/>
  <c r="L96" i="5"/>
  <c r="J96" i="5"/>
  <c r="I96" i="5"/>
  <c r="H96" i="5"/>
  <c r="O96" i="5" s="1"/>
  <c r="G96" i="5"/>
  <c r="F96" i="5" s="1"/>
  <c r="AI95" i="5"/>
  <c r="AH95" i="5"/>
  <c r="AG95" i="5"/>
  <c r="AF95" i="5"/>
  <c r="M95" i="5"/>
  <c r="L95" i="5"/>
  <c r="J95" i="5"/>
  <c r="I95" i="5"/>
  <c r="H95" i="5"/>
  <c r="O95" i="5" s="1"/>
  <c r="G95" i="5"/>
  <c r="F95" i="5"/>
  <c r="AI94" i="5"/>
  <c r="AH94" i="5"/>
  <c r="AG94" i="5"/>
  <c r="AF94" i="5"/>
  <c r="M94" i="5"/>
  <c r="L94" i="5"/>
  <c r="J94" i="5"/>
  <c r="I94" i="5"/>
  <c r="H94" i="5"/>
  <c r="O94" i="5" s="1"/>
  <c r="G94" i="5"/>
  <c r="F94" i="5" s="1"/>
  <c r="AI93" i="5"/>
  <c r="AH93" i="5"/>
  <c r="AG93" i="5"/>
  <c r="AF93" i="5"/>
  <c r="M93" i="5"/>
  <c r="L93" i="5"/>
  <c r="J93" i="5"/>
  <c r="I93" i="5"/>
  <c r="H93" i="5"/>
  <c r="O93" i="5" s="1"/>
  <c r="G93" i="5"/>
  <c r="F93" i="5"/>
  <c r="AI92" i="5"/>
  <c r="AH92" i="5"/>
  <c r="AG92" i="5"/>
  <c r="AF92" i="5"/>
  <c r="M92" i="5"/>
  <c r="L92" i="5"/>
  <c r="J92" i="5"/>
  <c r="I92" i="5"/>
  <c r="H92" i="5"/>
  <c r="O92" i="5" s="1"/>
  <c r="G92" i="5"/>
  <c r="F92" i="5" s="1"/>
  <c r="AI91" i="5"/>
  <c r="AH91" i="5"/>
  <c r="AG91" i="5"/>
  <c r="AF91" i="5"/>
  <c r="M91" i="5"/>
  <c r="L91" i="5"/>
  <c r="J91" i="5"/>
  <c r="I91" i="5"/>
  <c r="H91" i="5"/>
  <c r="O91" i="5" s="1"/>
  <c r="G91" i="5"/>
  <c r="F91" i="5"/>
  <c r="AI90" i="5"/>
  <c r="AH90" i="5"/>
  <c r="AG90" i="5"/>
  <c r="AF90" i="5"/>
  <c r="M90" i="5"/>
  <c r="L90" i="5"/>
  <c r="J90" i="5"/>
  <c r="I90" i="5"/>
  <c r="H90" i="5"/>
  <c r="O90" i="5" s="1"/>
  <c r="G90" i="5"/>
  <c r="F90" i="5" s="1"/>
  <c r="AI89" i="5"/>
  <c r="AH89" i="5"/>
  <c r="AG89" i="5"/>
  <c r="AF89" i="5"/>
  <c r="M89" i="5"/>
  <c r="L89" i="5"/>
  <c r="J89" i="5"/>
  <c r="I89" i="5"/>
  <c r="H89" i="5"/>
  <c r="O89" i="5" s="1"/>
  <c r="G89" i="5"/>
  <c r="F89" i="5"/>
  <c r="AI88" i="5"/>
  <c r="AH88" i="5"/>
  <c r="AG88" i="5"/>
  <c r="AF88" i="5"/>
  <c r="M88" i="5"/>
  <c r="L88" i="5"/>
  <c r="J88" i="5"/>
  <c r="I88" i="5"/>
  <c r="H88" i="5"/>
  <c r="O88" i="5" s="1"/>
  <c r="G88" i="5"/>
  <c r="F88" i="5" s="1"/>
  <c r="AI87" i="5"/>
  <c r="AH87" i="5"/>
  <c r="AG87" i="5"/>
  <c r="AF87" i="5"/>
  <c r="M87" i="5"/>
  <c r="L87" i="5"/>
  <c r="J87" i="5"/>
  <c r="I87" i="5"/>
  <c r="H87" i="5"/>
  <c r="O87" i="5" s="1"/>
  <c r="G87" i="5"/>
  <c r="F87" i="5"/>
  <c r="AI86" i="5"/>
  <c r="AH86" i="5"/>
  <c r="AG86" i="5"/>
  <c r="AF86" i="5"/>
  <c r="M86" i="5"/>
  <c r="L86" i="5"/>
  <c r="J86" i="5"/>
  <c r="I86" i="5"/>
  <c r="H86" i="5"/>
  <c r="O86" i="5" s="1"/>
  <c r="G86" i="5"/>
  <c r="F86" i="5" s="1"/>
  <c r="AI85" i="5"/>
  <c r="AH85" i="5"/>
  <c r="AG85" i="5"/>
  <c r="AF85" i="5"/>
  <c r="M85" i="5"/>
  <c r="L85" i="5"/>
  <c r="J85" i="5"/>
  <c r="I85" i="5"/>
  <c r="H85" i="5"/>
  <c r="O85" i="5" s="1"/>
  <c r="G85" i="5"/>
  <c r="F85" i="5"/>
  <c r="AI84" i="5"/>
  <c r="AH84" i="5"/>
  <c r="AG84" i="5"/>
  <c r="AF84" i="5"/>
  <c r="M84" i="5"/>
  <c r="L84" i="5"/>
  <c r="J84" i="5"/>
  <c r="I84" i="5"/>
  <c r="H84" i="5"/>
  <c r="O84" i="5" s="1"/>
  <c r="G84" i="5"/>
  <c r="F84" i="5" s="1"/>
  <c r="AI83" i="5"/>
  <c r="AH83" i="5"/>
  <c r="AG83" i="5"/>
  <c r="AF83" i="5"/>
  <c r="M83" i="5"/>
  <c r="L83" i="5"/>
  <c r="J83" i="5"/>
  <c r="I83" i="5"/>
  <c r="H83" i="5"/>
  <c r="O83" i="5" s="1"/>
  <c r="G83" i="5"/>
  <c r="F83" i="5"/>
  <c r="AI82" i="5"/>
  <c r="AH82" i="5"/>
  <c r="AG82" i="5"/>
  <c r="AF82" i="5"/>
  <c r="M82" i="5"/>
  <c r="L82" i="5"/>
  <c r="J82" i="5"/>
  <c r="I82" i="5"/>
  <c r="H82" i="5"/>
  <c r="O82" i="5" s="1"/>
  <c r="G82" i="5"/>
  <c r="F82" i="5" s="1"/>
  <c r="AI81" i="5"/>
  <c r="AH81" i="5"/>
  <c r="AG81" i="5"/>
  <c r="AF81" i="5"/>
  <c r="M81" i="5"/>
  <c r="L81" i="5"/>
  <c r="J81" i="5"/>
  <c r="I81" i="5"/>
  <c r="H81" i="5"/>
  <c r="O81" i="5" s="1"/>
  <c r="G81" i="5"/>
  <c r="F81" i="5"/>
  <c r="AI80" i="5"/>
  <c r="AH80" i="5"/>
  <c r="AG80" i="5"/>
  <c r="AF80" i="5"/>
  <c r="M80" i="5"/>
  <c r="L80" i="5"/>
  <c r="J80" i="5"/>
  <c r="I80" i="5"/>
  <c r="H80" i="5"/>
  <c r="O80" i="5" s="1"/>
  <c r="G80" i="5"/>
  <c r="F80" i="5" s="1"/>
  <c r="AI79" i="5"/>
  <c r="AH79" i="5"/>
  <c r="AG79" i="5"/>
  <c r="AF79" i="5"/>
  <c r="M79" i="5"/>
  <c r="L79" i="5"/>
  <c r="J79" i="5"/>
  <c r="I79" i="5"/>
  <c r="H79" i="5"/>
  <c r="O79" i="5" s="1"/>
  <c r="G79" i="5"/>
  <c r="F79" i="5"/>
  <c r="AI78" i="5"/>
  <c r="AH78" i="5"/>
  <c r="AG78" i="5"/>
  <c r="AF78" i="5"/>
  <c r="M78" i="5"/>
  <c r="L78" i="5"/>
  <c r="J78" i="5"/>
  <c r="I78" i="5"/>
  <c r="H78" i="5"/>
  <c r="O78" i="5" s="1"/>
  <c r="G78" i="5"/>
  <c r="F78" i="5" s="1"/>
  <c r="AI77" i="5"/>
  <c r="AH77" i="5"/>
  <c r="AG77" i="5"/>
  <c r="AF77" i="5"/>
  <c r="M77" i="5"/>
  <c r="L77" i="5"/>
  <c r="J77" i="5"/>
  <c r="I77" i="5"/>
  <c r="H77" i="5"/>
  <c r="O77" i="5" s="1"/>
  <c r="G77" i="5"/>
  <c r="F77" i="5"/>
  <c r="AI76" i="5"/>
  <c r="AH76" i="5"/>
  <c r="AG76" i="5"/>
  <c r="AF76" i="5"/>
  <c r="M76" i="5"/>
  <c r="L76" i="5"/>
  <c r="J76" i="5"/>
  <c r="I76" i="5"/>
  <c r="H76" i="5"/>
  <c r="O76" i="5" s="1"/>
  <c r="G76" i="5"/>
  <c r="F76" i="5" s="1"/>
  <c r="AI75" i="5"/>
  <c r="AI72" i="5" s="1"/>
  <c r="AH75" i="5"/>
  <c r="AG75" i="5"/>
  <c r="AG72" i="5" s="1"/>
  <c r="AF75" i="5"/>
  <c r="M75" i="5"/>
  <c r="L75" i="5"/>
  <c r="J75" i="5"/>
  <c r="I75" i="5"/>
  <c r="H75" i="5"/>
  <c r="O75" i="5" s="1"/>
  <c r="G75" i="5"/>
  <c r="F75" i="5"/>
  <c r="AI74" i="5"/>
  <c r="AH74" i="5"/>
  <c r="AG74" i="5"/>
  <c r="AF74" i="5"/>
  <c r="M74" i="5"/>
  <c r="L74" i="5"/>
  <c r="J74" i="5"/>
  <c r="I74" i="5"/>
  <c r="H74" i="5"/>
  <c r="O74" i="5" s="1"/>
  <c r="G74" i="5"/>
  <c r="F74" i="5" s="1"/>
  <c r="C74" i="5"/>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AI73" i="5"/>
  <c r="AH73" i="5"/>
  <c r="AG73" i="5"/>
  <c r="AF73" i="5"/>
  <c r="M73" i="5"/>
  <c r="L73" i="5"/>
  <c r="J73" i="5"/>
  <c r="I73" i="5"/>
  <c r="H73" i="5"/>
  <c r="O73" i="5" s="1"/>
  <c r="G73" i="5"/>
  <c r="F73" i="5" s="1"/>
  <c r="AJ72" i="5"/>
  <c r="AH72" i="5"/>
  <c r="AF72" i="5"/>
  <c r="AI71" i="5"/>
  <c r="AH71" i="5"/>
  <c r="AG71" i="5"/>
  <c r="AF71" i="5"/>
  <c r="M71" i="5"/>
  <c r="L71" i="5"/>
  <c r="J71" i="5"/>
  <c r="I71" i="5"/>
  <c r="H71" i="5"/>
  <c r="O71" i="5" s="1"/>
  <c r="G71" i="5"/>
  <c r="F71" i="5" s="1"/>
  <c r="AI70" i="5"/>
  <c r="AH70" i="5"/>
  <c r="AG70" i="5"/>
  <c r="AF70" i="5"/>
  <c r="M70" i="5"/>
  <c r="L70" i="5"/>
  <c r="J70" i="5"/>
  <c r="I70" i="5"/>
  <c r="H70" i="5"/>
  <c r="O70" i="5" s="1"/>
  <c r="G70" i="5"/>
  <c r="F70" i="5"/>
  <c r="AI69" i="5"/>
  <c r="AH69" i="5"/>
  <c r="AG69" i="5"/>
  <c r="AF69" i="5"/>
  <c r="M69" i="5"/>
  <c r="L69" i="5"/>
  <c r="J69" i="5"/>
  <c r="I69" i="5"/>
  <c r="H69" i="5"/>
  <c r="O69" i="5" s="1"/>
  <c r="G69" i="5"/>
  <c r="F69" i="5" s="1"/>
  <c r="AI68" i="5"/>
  <c r="AH68" i="5"/>
  <c r="AG68" i="5"/>
  <c r="AF68" i="5"/>
  <c r="M68" i="5"/>
  <c r="L68" i="5"/>
  <c r="J68" i="5"/>
  <c r="I68" i="5"/>
  <c r="H68" i="5"/>
  <c r="O68" i="5" s="1"/>
  <c r="G68" i="5"/>
  <c r="F68" i="5"/>
  <c r="AI67" i="5"/>
  <c r="AH67" i="5"/>
  <c r="AG67" i="5"/>
  <c r="AF67" i="5"/>
  <c r="M67" i="5"/>
  <c r="L67" i="5"/>
  <c r="J67" i="5"/>
  <c r="I67" i="5"/>
  <c r="H67" i="5"/>
  <c r="O67" i="5" s="1"/>
  <c r="G67" i="5"/>
  <c r="F67" i="5" s="1"/>
  <c r="AI66" i="5"/>
  <c r="AH66" i="5"/>
  <c r="AG66" i="5"/>
  <c r="AF66" i="5"/>
  <c r="M66" i="5"/>
  <c r="L66" i="5"/>
  <c r="J66" i="5"/>
  <c r="I66" i="5"/>
  <c r="H66" i="5"/>
  <c r="O66" i="5" s="1"/>
  <c r="G66" i="5"/>
  <c r="F66" i="5"/>
  <c r="AI65" i="5"/>
  <c r="AH65" i="5"/>
  <c r="AG65" i="5"/>
  <c r="AF65" i="5"/>
  <c r="M65" i="5"/>
  <c r="L65" i="5"/>
  <c r="J65" i="5"/>
  <c r="I65" i="5"/>
  <c r="H65" i="5"/>
  <c r="O65" i="5" s="1"/>
  <c r="G65" i="5"/>
  <c r="F65" i="5" s="1"/>
  <c r="AI64" i="5"/>
  <c r="AH64" i="5"/>
  <c r="AG64" i="5"/>
  <c r="AF64" i="5"/>
  <c r="M64" i="5"/>
  <c r="L64" i="5"/>
  <c r="J64" i="5"/>
  <c r="I64" i="5"/>
  <c r="H64" i="5"/>
  <c r="O64" i="5" s="1"/>
  <c r="G64" i="5"/>
  <c r="F64" i="5"/>
  <c r="AI63" i="5"/>
  <c r="AH63" i="5"/>
  <c r="AG63" i="5"/>
  <c r="AF63" i="5"/>
  <c r="M63" i="5"/>
  <c r="L63" i="5"/>
  <c r="J63" i="5"/>
  <c r="I63" i="5"/>
  <c r="H63" i="5"/>
  <c r="O63" i="5" s="1"/>
  <c r="G63" i="5"/>
  <c r="F63" i="5" s="1"/>
  <c r="AI62" i="5"/>
  <c r="AH62" i="5"/>
  <c r="AG62" i="5"/>
  <c r="AF62" i="5"/>
  <c r="M62" i="5"/>
  <c r="L62" i="5"/>
  <c r="J62" i="5"/>
  <c r="I62" i="5"/>
  <c r="H62" i="5"/>
  <c r="O62" i="5" s="1"/>
  <c r="G62" i="5"/>
  <c r="F62" i="5"/>
  <c r="AI61" i="5"/>
  <c r="AH61" i="5"/>
  <c r="AG61" i="5"/>
  <c r="AF61" i="5"/>
  <c r="M61" i="5"/>
  <c r="L61" i="5"/>
  <c r="J61" i="5"/>
  <c r="I61" i="5"/>
  <c r="H61" i="5"/>
  <c r="O61" i="5" s="1"/>
  <c r="G61" i="5"/>
  <c r="F61" i="5" s="1"/>
  <c r="AI60" i="5"/>
  <c r="AH60" i="5"/>
  <c r="AG60" i="5"/>
  <c r="AF60" i="5"/>
  <c r="M60" i="5"/>
  <c r="L60" i="5"/>
  <c r="J60" i="5"/>
  <c r="I60" i="5"/>
  <c r="H60" i="5"/>
  <c r="O60" i="5" s="1"/>
  <c r="G60" i="5"/>
  <c r="F60" i="5"/>
  <c r="AI59" i="5"/>
  <c r="AH59" i="5"/>
  <c r="AG59" i="5"/>
  <c r="AF59" i="5"/>
  <c r="M59" i="5"/>
  <c r="L59" i="5"/>
  <c r="J59" i="5"/>
  <c r="I59" i="5"/>
  <c r="H59" i="5"/>
  <c r="O59" i="5" s="1"/>
  <c r="G59" i="5"/>
  <c r="F59" i="5" s="1"/>
  <c r="AI58" i="5"/>
  <c r="AH58" i="5"/>
  <c r="AG58" i="5"/>
  <c r="AF58" i="5"/>
  <c r="M58" i="5"/>
  <c r="L58" i="5"/>
  <c r="J58" i="5"/>
  <c r="I58" i="5"/>
  <c r="H58" i="5"/>
  <c r="O58" i="5" s="1"/>
  <c r="G58" i="5"/>
  <c r="F58" i="5"/>
  <c r="AI57" i="5"/>
  <c r="AH57" i="5"/>
  <c r="AH54" i="5" s="1"/>
  <c r="AG57" i="5"/>
  <c r="AF57" i="5"/>
  <c r="AF54" i="5" s="1"/>
  <c r="M57" i="5"/>
  <c r="L57" i="5"/>
  <c r="J57" i="5"/>
  <c r="I57" i="5"/>
  <c r="H57" i="5"/>
  <c r="O57" i="5" s="1"/>
  <c r="G57" i="5"/>
  <c r="F57" i="5" s="1"/>
  <c r="AI56" i="5"/>
  <c r="AH56" i="5"/>
  <c r="AG56" i="5"/>
  <c r="AF56" i="5"/>
  <c r="M56" i="5"/>
  <c r="L56" i="5"/>
  <c r="J56" i="5"/>
  <c r="I56" i="5"/>
  <c r="H56" i="5"/>
  <c r="O56" i="5" s="1"/>
  <c r="G56" i="5"/>
  <c r="F56" i="5"/>
  <c r="C56" i="5"/>
  <c r="C57" i="5" s="1"/>
  <c r="C58" i="5" s="1"/>
  <c r="C59" i="5" s="1"/>
  <c r="C60" i="5" s="1"/>
  <c r="C61" i="5" s="1"/>
  <c r="C62" i="5" s="1"/>
  <c r="C63" i="5" s="1"/>
  <c r="C64" i="5" s="1"/>
  <c r="C65" i="5" s="1"/>
  <c r="C66" i="5" s="1"/>
  <c r="C67" i="5" s="1"/>
  <c r="C68" i="5" s="1"/>
  <c r="C69" i="5" s="1"/>
  <c r="C70" i="5" s="1"/>
  <c r="C71" i="5" s="1"/>
  <c r="AI55" i="5"/>
  <c r="AH55" i="5"/>
  <c r="AG55" i="5"/>
  <c r="AF55" i="5"/>
  <c r="M55" i="5"/>
  <c r="L55" i="5"/>
  <c r="J55" i="5"/>
  <c r="I55" i="5"/>
  <c r="H55" i="5"/>
  <c r="O55" i="5" s="1"/>
  <c r="G55" i="5"/>
  <c r="F55" i="5"/>
  <c r="AJ54" i="5"/>
  <c r="AI54" i="5"/>
  <c r="AG54" i="5"/>
  <c r="AI53" i="5"/>
  <c r="AH53" i="5"/>
  <c r="AG53" i="5"/>
  <c r="AF53" i="5"/>
  <c r="M53" i="5"/>
  <c r="L53" i="5"/>
  <c r="J53" i="5"/>
  <c r="I53" i="5"/>
  <c r="H53" i="5"/>
  <c r="O53" i="5" s="1"/>
  <c r="G53" i="5"/>
  <c r="F53" i="5"/>
  <c r="AI52" i="5"/>
  <c r="AH52" i="5"/>
  <c r="AG52" i="5"/>
  <c r="AF52" i="5"/>
  <c r="M52" i="5"/>
  <c r="L52" i="5"/>
  <c r="J52" i="5"/>
  <c r="I52" i="5"/>
  <c r="H52" i="5"/>
  <c r="O52" i="5" s="1"/>
  <c r="G52" i="5"/>
  <c r="F52" i="5" s="1"/>
  <c r="AI51" i="5"/>
  <c r="AH51" i="5"/>
  <c r="AG51" i="5"/>
  <c r="AF51" i="5"/>
  <c r="M51" i="5"/>
  <c r="L51" i="5"/>
  <c r="J51" i="5"/>
  <c r="I51" i="5"/>
  <c r="H51" i="5"/>
  <c r="O51" i="5" s="1"/>
  <c r="G51" i="5"/>
  <c r="F51" i="5"/>
  <c r="AI50" i="5"/>
  <c r="AH50" i="5"/>
  <c r="AG50" i="5"/>
  <c r="AF50" i="5"/>
  <c r="M50" i="5"/>
  <c r="L50" i="5"/>
  <c r="J50" i="5"/>
  <c r="I50" i="5"/>
  <c r="H50" i="5"/>
  <c r="O50" i="5" s="1"/>
  <c r="G50" i="5"/>
  <c r="F50" i="5" s="1"/>
  <c r="AI49" i="5"/>
  <c r="AH49" i="5"/>
  <c r="AG49" i="5"/>
  <c r="AF49" i="5"/>
  <c r="M49" i="5"/>
  <c r="L49" i="5"/>
  <c r="J49" i="5"/>
  <c r="I49" i="5"/>
  <c r="H49" i="5"/>
  <c r="O49" i="5" s="1"/>
  <c r="G49" i="5"/>
  <c r="F49" i="5"/>
  <c r="AI48" i="5"/>
  <c r="AH48" i="5"/>
  <c r="AG48" i="5"/>
  <c r="AF48" i="5"/>
  <c r="M48" i="5"/>
  <c r="L48" i="5"/>
  <c r="J48" i="5"/>
  <c r="I48" i="5"/>
  <c r="H48" i="5"/>
  <c r="O48" i="5" s="1"/>
  <c r="G48" i="5"/>
  <c r="F48" i="5" s="1"/>
  <c r="AI47" i="5"/>
  <c r="AH47" i="5"/>
  <c r="AG47" i="5"/>
  <c r="AF47" i="5"/>
  <c r="M47" i="5"/>
  <c r="L47" i="5"/>
  <c r="J47" i="5"/>
  <c r="I47" i="5"/>
  <c r="H47" i="5"/>
  <c r="O47" i="5" s="1"/>
  <c r="G47" i="5"/>
  <c r="F47" i="5"/>
  <c r="C47" i="5"/>
  <c r="C48" i="5" s="1"/>
  <c r="C49" i="5" s="1"/>
  <c r="C50" i="5" s="1"/>
  <c r="C51" i="5" s="1"/>
  <c r="C52" i="5" s="1"/>
  <c r="C53" i="5" s="1"/>
  <c r="AI46" i="5"/>
  <c r="AH46" i="5"/>
  <c r="AG46" i="5"/>
  <c r="AG45" i="5" s="1"/>
  <c r="AF46" i="5"/>
  <c r="M46" i="5"/>
  <c r="L46" i="5"/>
  <c r="J46" i="5"/>
  <c r="I46" i="5"/>
  <c r="H46" i="5"/>
  <c r="O46" i="5" s="1"/>
  <c r="G46" i="5"/>
  <c r="F46" i="5"/>
  <c r="AJ45" i="5"/>
  <c r="AI45" i="5"/>
  <c r="AI44" i="5"/>
  <c r="AH44" i="5"/>
  <c r="AG44" i="5"/>
  <c r="AF44" i="5"/>
  <c r="M44" i="5"/>
  <c r="L44" i="5"/>
  <c r="J44" i="5"/>
  <c r="I44" i="5"/>
  <c r="H44" i="5"/>
  <c r="O44" i="5" s="1"/>
  <c r="G44" i="5"/>
  <c r="F44" i="5"/>
  <c r="AI43" i="5"/>
  <c r="AH43" i="5"/>
  <c r="AG43" i="5"/>
  <c r="AF43" i="5"/>
  <c r="M43" i="5"/>
  <c r="L43" i="5"/>
  <c r="J43" i="5"/>
  <c r="I43" i="5"/>
  <c r="H43" i="5"/>
  <c r="O43" i="5" s="1"/>
  <c r="G43" i="5"/>
  <c r="F43" i="5" s="1"/>
  <c r="AI42" i="5"/>
  <c r="AH42" i="5"/>
  <c r="AG42" i="5"/>
  <c r="AF42" i="5"/>
  <c r="M42" i="5"/>
  <c r="L42" i="5"/>
  <c r="J42" i="5"/>
  <c r="I42" i="5"/>
  <c r="H42" i="5"/>
  <c r="O42" i="5" s="1"/>
  <c r="G42" i="5"/>
  <c r="F42" i="5"/>
  <c r="AI41" i="5"/>
  <c r="AH41" i="5"/>
  <c r="AG41" i="5"/>
  <c r="AF41" i="5"/>
  <c r="M41" i="5"/>
  <c r="L41" i="5"/>
  <c r="J41" i="5"/>
  <c r="I41" i="5"/>
  <c r="H41" i="5"/>
  <c r="O41" i="5" s="1"/>
  <c r="G41" i="5"/>
  <c r="F41" i="5" s="1"/>
  <c r="AI40" i="5"/>
  <c r="AH40" i="5"/>
  <c r="AG40" i="5"/>
  <c r="AF40" i="5"/>
  <c r="M40" i="5"/>
  <c r="L40" i="5"/>
  <c r="J40" i="5"/>
  <c r="I40" i="5"/>
  <c r="H40" i="5"/>
  <c r="O40" i="5" s="1"/>
  <c r="G40" i="5"/>
  <c r="F40" i="5"/>
  <c r="AI39" i="5"/>
  <c r="AH39" i="5"/>
  <c r="AG39" i="5"/>
  <c r="AF39" i="5"/>
  <c r="M39" i="5"/>
  <c r="L39" i="5"/>
  <c r="J39" i="5"/>
  <c r="I39" i="5"/>
  <c r="H39" i="5"/>
  <c r="O39" i="5" s="1"/>
  <c r="G39" i="5"/>
  <c r="F39" i="5" s="1"/>
  <c r="AI38" i="5"/>
  <c r="AH38" i="5"/>
  <c r="AG38" i="5"/>
  <c r="AF38" i="5"/>
  <c r="M38" i="5"/>
  <c r="L38" i="5"/>
  <c r="J38" i="5"/>
  <c r="I38" i="5"/>
  <c r="H38" i="5"/>
  <c r="O38" i="5" s="1"/>
  <c r="G38" i="5"/>
  <c r="F38" i="5"/>
  <c r="AI37" i="5"/>
  <c r="AH37" i="5"/>
  <c r="AG37" i="5"/>
  <c r="AF37" i="5"/>
  <c r="M37" i="5"/>
  <c r="L37" i="5"/>
  <c r="J37" i="5"/>
  <c r="I37" i="5"/>
  <c r="H37" i="5"/>
  <c r="O37" i="5" s="1"/>
  <c r="G37" i="5"/>
  <c r="F37" i="5" s="1"/>
  <c r="AI36" i="5"/>
  <c r="AH36" i="5"/>
  <c r="AG36" i="5"/>
  <c r="AF36" i="5"/>
  <c r="M36" i="5"/>
  <c r="L36" i="5"/>
  <c r="J36" i="5"/>
  <c r="I36" i="5"/>
  <c r="H36" i="5"/>
  <c r="O36" i="5" s="1"/>
  <c r="G36" i="5"/>
  <c r="F36" i="5"/>
  <c r="AI35" i="5"/>
  <c r="AH35" i="5"/>
  <c r="AG35" i="5"/>
  <c r="AF35" i="5"/>
  <c r="M35" i="5"/>
  <c r="L35" i="5"/>
  <c r="J35" i="5"/>
  <c r="I35" i="5"/>
  <c r="H35" i="5"/>
  <c r="O35" i="5" s="1"/>
  <c r="G35" i="5"/>
  <c r="F35" i="5" s="1"/>
  <c r="AI34" i="5"/>
  <c r="AH34" i="5"/>
  <c r="AG34" i="5"/>
  <c r="AF34" i="5"/>
  <c r="M34" i="5"/>
  <c r="L34" i="5"/>
  <c r="J34" i="5"/>
  <c r="I34" i="5"/>
  <c r="H34" i="5"/>
  <c r="O34" i="5" s="1"/>
  <c r="G34" i="5"/>
  <c r="F34" i="5"/>
  <c r="AI33" i="5"/>
  <c r="AH33" i="5"/>
  <c r="AG33" i="5"/>
  <c r="AF33" i="5"/>
  <c r="M33" i="5"/>
  <c r="L33" i="5"/>
  <c r="J33" i="5"/>
  <c r="I33" i="5"/>
  <c r="H33" i="5"/>
  <c r="O33" i="5" s="1"/>
  <c r="G33" i="5"/>
  <c r="F33" i="5" s="1"/>
  <c r="AI32" i="5"/>
  <c r="AH32" i="5"/>
  <c r="AG32" i="5"/>
  <c r="AF32" i="5"/>
  <c r="M32" i="5"/>
  <c r="L32" i="5"/>
  <c r="J32" i="5"/>
  <c r="I32" i="5"/>
  <c r="H32" i="5"/>
  <c r="O32" i="5" s="1"/>
  <c r="G32" i="5"/>
  <c r="F32" i="5"/>
  <c r="AI31" i="5"/>
  <c r="AH31" i="5"/>
  <c r="AG31" i="5"/>
  <c r="AF31" i="5"/>
  <c r="M31" i="5"/>
  <c r="L31" i="5"/>
  <c r="J31" i="5"/>
  <c r="I31" i="5"/>
  <c r="H31" i="5"/>
  <c r="O31" i="5" s="1"/>
  <c r="G31" i="5"/>
  <c r="F31" i="5" s="1"/>
  <c r="AI30" i="5"/>
  <c r="AH30" i="5"/>
  <c r="AG30" i="5"/>
  <c r="AF30" i="5"/>
  <c r="M30" i="5"/>
  <c r="L30" i="5"/>
  <c r="J30" i="5"/>
  <c r="I30" i="5"/>
  <c r="H30" i="5"/>
  <c r="O30" i="5" s="1"/>
  <c r="G30" i="5"/>
  <c r="F30" i="5"/>
  <c r="AI29" i="5"/>
  <c r="AH29" i="5"/>
  <c r="AG29" i="5"/>
  <c r="AF29" i="5"/>
  <c r="M29" i="5"/>
  <c r="L29" i="5"/>
  <c r="J29" i="5"/>
  <c r="I29" i="5"/>
  <c r="H29" i="5"/>
  <c r="O29" i="5" s="1"/>
  <c r="G29" i="5"/>
  <c r="F29" i="5" s="1"/>
  <c r="AI28" i="5"/>
  <c r="AH28" i="5"/>
  <c r="AG28" i="5"/>
  <c r="AF28" i="5"/>
  <c r="M28" i="5"/>
  <c r="L28" i="5"/>
  <c r="J28" i="5"/>
  <c r="I28" i="5"/>
  <c r="H28" i="5"/>
  <c r="O28" i="5" s="1"/>
  <c r="G28" i="5"/>
  <c r="F28" i="5"/>
  <c r="AI27" i="5"/>
  <c r="AH27" i="5"/>
  <c r="AG27" i="5"/>
  <c r="AF27" i="5"/>
  <c r="M27" i="5"/>
  <c r="L27" i="5"/>
  <c r="J27" i="5"/>
  <c r="I27" i="5"/>
  <c r="H27" i="5"/>
  <c r="O27" i="5" s="1"/>
  <c r="G27" i="5"/>
  <c r="F27" i="5" s="1"/>
  <c r="AI26" i="5"/>
  <c r="AH26" i="5"/>
  <c r="AG26" i="5"/>
  <c r="AF26" i="5"/>
  <c r="M26" i="5"/>
  <c r="L26" i="5"/>
  <c r="J26" i="5"/>
  <c r="I26" i="5"/>
  <c r="H26" i="5"/>
  <c r="O26" i="5" s="1"/>
  <c r="G26" i="5"/>
  <c r="F26" i="5"/>
  <c r="AI25" i="5"/>
  <c r="AH25" i="5"/>
  <c r="AG25" i="5"/>
  <c r="AF25" i="5"/>
  <c r="M25" i="5"/>
  <c r="L25" i="5"/>
  <c r="J25" i="5"/>
  <c r="I25" i="5"/>
  <c r="H25" i="5"/>
  <c r="O25" i="5" s="1"/>
  <c r="G25" i="5"/>
  <c r="F25" i="5" s="1"/>
  <c r="AI24" i="5"/>
  <c r="AH24" i="5"/>
  <c r="AG24" i="5"/>
  <c r="AF24" i="5"/>
  <c r="M24" i="5"/>
  <c r="L24" i="5"/>
  <c r="J24" i="5"/>
  <c r="I24" i="5"/>
  <c r="H24" i="5"/>
  <c r="O24" i="5" s="1"/>
  <c r="G24" i="5"/>
  <c r="F24" i="5"/>
  <c r="AI23" i="5"/>
  <c r="AH23" i="5"/>
  <c r="AG23" i="5"/>
  <c r="AF23" i="5"/>
  <c r="M23" i="5"/>
  <c r="L23" i="5"/>
  <c r="J23" i="5"/>
  <c r="I23" i="5"/>
  <c r="H23" i="5"/>
  <c r="O23" i="5" s="1"/>
  <c r="G23" i="5"/>
  <c r="F23" i="5" s="1"/>
  <c r="AI22" i="5"/>
  <c r="AH22" i="5"/>
  <c r="AG22" i="5"/>
  <c r="AF22" i="5"/>
  <c r="M22" i="5"/>
  <c r="L22" i="5"/>
  <c r="J22" i="5"/>
  <c r="I22" i="5"/>
  <c r="H22" i="5"/>
  <c r="O22" i="5" s="1"/>
  <c r="G22" i="5"/>
  <c r="F22" i="5"/>
  <c r="AI21" i="5"/>
  <c r="AH21" i="5"/>
  <c r="AG21" i="5"/>
  <c r="AF21" i="5"/>
  <c r="M21" i="5"/>
  <c r="L21" i="5"/>
  <c r="J21" i="5"/>
  <c r="I21" i="5"/>
  <c r="H21" i="5"/>
  <c r="O21" i="5" s="1"/>
  <c r="G21" i="5"/>
  <c r="F21" i="5" s="1"/>
  <c r="AI20" i="5"/>
  <c r="AH20" i="5"/>
  <c r="AG20" i="5"/>
  <c r="AF20" i="5"/>
  <c r="M20" i="5"/>
  <c r="L20" i="5"/>
  <c r="J20" i="5"/>
  <c r="I20" i="5"/>
  <c r="H20" i="5"/>
  <c r="O20" i="5" s="1"/>
  <c r="G20" i="5"/>
  <c r="F20" i="5"/>
  <c r="AI19" i="5"/>
  <c r="AH19" i="5"/>
  <c r="AG19" i="5"/>
  <c r="AF19" i="5"/>
  <c r="M19" i="5"/>
  <c r="L19" i="5"/>
  <c r="J19" i="5"/>
  <c r="I19" i="5"/>
  <c r="H19" i="5"/>
  <c r="O19" i="5" s="1"/>
  <c r="G19" i="5"/>
  <c r="F19" i="5" s="1"/>
  <c r="AI18" i="5"/>
  <c r="AH18" i="5"/>
  <c r="AG18" i="5"/>
  <c r="AF18" i="5"/>
  <c r="M18" i="5"/>
  <c r="L18" i="5"/>
  <c r="J18" i="5"/>
  <c r="I18" i="5"/>
  <c r="H18" i="5"/>
  <c r="O18" i="5" s="1"/>
  <c r="G18" i="5"/>
  <c r="F18" i="5"/>
  <c r="AI17" i="5"/>
  <c r="AH17" i="5"/>
  <c r="AG17" i="5"/>
  <c r="AF17" i="5"/>
  <c r="M17" i="5"/>
  <c r="L17" i="5"/>
  <c r="J17" i="5"/>
  <c r="I17" i="5"/>
  <c r="H17" i="5"/>
  <c r="O17" i="5" s="1"/>
  <c r="G17" i="5"/>
  <c r="P17" i="5" s="1"/>
  <c r="Q17" i="5" s="1"/>
  <c r="R17" i="5" s="1"/>
  <c r="S17" i="5" s="1"/>
  <c r="F17" i="5"/>
  <c r="AI16" i="5"/>
  <c r="AH16" i="5"/>
  <c r="AG16" i="5"/>
  <c r="AF16" i="5"/>
  <c r="M16" i="5"/>
  <c r="L16" i="5"/>
  <c r="J16" i="5"/>
  <c r="I16" i="5"/>
  <c r="H16" i="5"/>
  <c r="G16" i="5"/>
  <c r="F16" i="5" s="1"/>
  <c r="C16" i="5"/>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AI15" i="5"/>
  <c r="AH15" i="5"/>
  <c r="AH14" i="5" s="1"/>
  <c r="AG15" i="5"/>
  <c r="AF15" i="5"/>
  <c r="AF14" i="5" s="1"/>
  <c r="M15" i="5"/>
  <c r="L15" i="5"/>
  <c r="J15" i="5"/>
  <c r="I15" i="5"/>
  <c r="H15" i="5"/>
  <c r="O15" i="5" s="1"/>
  <c r="G15" i="5"/>
  <c r="P15" i="5" s="1"/>
  <c r="Q15" i="5" s="1"/>
  <c r="F15" i="5"/>
  <c r="AJ14" i="5"/>
  <c r="AI14" i="5"/>
  <c r="AG14" i="5"/>
  <c r="AI13" i="5"/>
  <c r="AH13" i="5"/>
  <c r="AG13" i="5"/>
  <c r="AF13" i="5"/>
  <c r="M13" i="5"/>
  <c r="L13" i="5"/>
  <c r="J13" i="5"/>
  <c r="I13" i="5"/>
  <c r="H13" i="5"/>
  <c r="O13" i="5" s="1"/>
  <c r="G13" i="5"/>
  <c r="F13" i="5" s="1"/>
  <c r="A13" i="5"/>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6" i="5" s="1"/>
  <c r="A47" i="5" s="1"/>
  <c r="A48" i="5" s="1"/>
  <c r="A49" i="5" s="1"/>
  <c r="A50" i="5" s="1"/>
  <c r="A51" i="5" s="1"/>
  <c r="A52" i="5" s="1"/>
  <c r="A53" i="5" s="1"/>
  <c r="A55" i="5" s="1"/>
  <c r="A56" i="5" s="1"/>
  <c r="A57" i="5" s="1"/>
  <c r="A58" i="5" s="1"/>
  <c r="A59" i="5" s="1"/>
  <c r="A60" i="5" s="1"/>
  <c r="A61" i="5" s="1"/>
  <c r="A62" i="5" s="1"/>
  <c r="A63" i="5" s="1"/>
  <c r="A64" i="5" s="1"/>
  <c r="A65" i="5" s="1"/>
  <c r="A66" i="5" s="1"/>
  <c r="A67" i="5" s="1"/>
  <c r="A68" i="5" s="1"/>
  <c r="A69" i="5" s="1"/>
  <c r="A70" i="5" s="1"/>
  <c r="A71"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8" i="5" s="1"/>
  <c r="A100" i="5" s="1"/>
  <c r="A101" i="5" s="1"/>
  <c r="A102" i="5" s="1"/>
  <c r="A103" i="5" s="1"/>
  <c r="A104" i="5" s="1"/>
  <c r="A105" i="5" s="1"/>
  <c r="A106" i="5" s="1"/>
  <c r="A107" i="5" s="1"/>
  <c r="A108" i="5" s="1"/>
  <c r="A109" i="5" s="1"/>
  <c r="A110" i="5" s="1"/>
  <c r="A111" i="5" s="1"/>
  <c r="A112" i="5" s="1"/>
  <c r="A113" i="5" s="1"/>
  <c r="A114"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2" i="5" s="1"/>
  <c r="A183" i="5" s="1"/>
  <c r="A184" i="5" s="1"/>
  <c r="A186"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5" i="5" s="1"/>
  <c r="A226" i="5" s="1"/>
  <c r="A227" i="5" s="1"/>
  <c r="A228" i="5" s="1"/>
  <c r="A229" i="5" s="1"/>
  <c r="A230" i="5" s="1"/>
  <c r="A231" i="5" s="1"/>
  <c r="A232" i="5" s="1"/>
  <c r="A233" i="5" s="1"/>
  <c r="A234" i="5" s="1"/>
  <c r="A235"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6" i="5" s="1"/>
  <c r="A307" i="5" s="1"/>
  <c r="A308" i="5" s="1"/>
  <c r="A309" i="5" s="1"/>
  <c r="A310" i="5" s="1"/>
  <c r="A311" i="5" s="1"/>
  <c r="A312" i="5" s="1"/>
  <c r="A313" i="5" s="1"/>
  <c r="A314"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6" i="5" s="1"/>
  <c r="A397" i="5" s="1"/>
  <c r="A398" i="5" s="1"/>
  <c r="A399" i="5" s="1"/>
  <c r="A400" i="5" s="1"/>
  <c r="A401" i="5" s="1"/>
  <c r="A402" i="5" s="1"/>
  <c r="A403" i="5" s="1"/>
  <c r="A404" i="5" s="1"/>
  <c r="A405" i="5" s="1"/>
  <c r="A406" i="5" s="1"/>
  <c r="A407" i="5" s="1"/>
  <c r="A408" i="5" s="1"/>
  <c r="A409"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2" i="5" s="1"/>
  <c r="A433" i="5" s="1"/>
  <c r="A434" i="5" s="1"/>
  <c r="A435" i="5" s="1"/>
  <c r="A436" i="5" s="1"/>
  <c r="A437" i="5" s="1"/>
  <c r="A438" i="5" s="1"/>
  <c r="A439" i="5" s="1"/>
  <c r="A440" i="5" s="1"/>
  <c r="A441" i="5" s="1"/>
  <c r="A442" i="5" s="1"/>
  <c r="A443" i="5" s="1"/>
  <c r="A444" i="5" s="1"/>
  <c r="A445" i="5" s="1"/>
  <c r="A446" i="5" s="1"/>
  <c r="A447" i="5" s="1"/>
  <c r="A448" i="5" s="1"/>
  <c r="A449"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J12" i="5"/>
  <c r="AI12" i="5"/>
  <c r="AH12" i="5"/>
  <c r="AG12" i="5"/>
  <c r="AF12" i="5"/>
  <c r="E5" i="5"/>
  <c r="E4" i="5"/>
  <c r="E3" i="5"/>
  <c r="P13" i="5" l="1"/>
  <c r="AF181" i="5"/>
  <c r="AF472" i="5" s="1"/>
  <c r="AJ472" i="5"/>
  <c r="P16" i="5"/>
  <c r="AF45" i="5"/>
  <c r="AH45" i="5"/>
  <c r="AH187" i="5"/>
  <c r="AG187" i="5"/>
  <c r="AG472" i="5" s="1"/>
  <c r="AI187" i="5"/>
  <c r="AG236" i="5"/>
  <c r="AI236" i="5"/>
  <c r="AF305" i="5"/>
  <c r="AH305" i="5"/>
  <c r="AH337" i="5"/>
  <c r="AG364" i="5"/>
  <c r="AI364" i="5"/>
  <c r="AH395" i="5"/>
  <c r="AI410" i="5"/>
  <c r="AG337" i="5"/>
  <c r="AI337" i="5"/>
  <c r="AI472" i="5" s="1"/>
  <c r="AG395" i="5"/>
  <c r="AI395" i="5"/>
  <c r="AF410" i="5"/>
  <c r="AH410" i="5"/>
  <c r="R15" i="5"/>
  <c r="Q16" i="5"/>
  <c r="R16" i="5" s="1"/>
  <c r="S16" i="5" s="1"/>
  <c r="T17" i="5"/>
  <c r="U17" i="5" s="1"/>
  <c r="V17" i="5" s="1"/>
  <c r="W17" i="5" s="1"/>
  <c r="X17" i="5" s="1"/>
  <c r="Y17" i="5" s="1"/>
  <c r="Z17" i="5" s="1"/>
  <c r="AA17" i="5" s="1"/>
  <c r="AB17" i="5" s="1"/>
  <c r="AC17" i="5" s="1"/>
  <c r="AD17" i="5" s="1"/>
  <c r="P460" i="5"/>
  <c r="Q460" i="5" s="1"/>
  <c r="R460" i="5" s="1"/>
  <c r="S460" i="5" s="1"/>
  <c r="P222" i="5"/>
  <c r="Q222" i="5" s="1"/>
  <c r="R222" i="5" s="1"/>
  <c r="S222" i="5" s="1"/>
  <c r="P219" i="5"/>
  <c r="Q219" i="5" s="1"/>
  <c r="R219" i="5" s="1"/>
  <c r="S219" i="5" s="1"/>
  <c r="P212" i="5"/>
  <c r="Q212" i="5" s="1"/>
  <c r="R212" i="5" s="1"/>
  <c r="S212" i="5" s="1"/>
  <c r="P210" i="5"/>
  <c r="Q210" i="5" s="1"/>
  <c r="R210" i="5" s="1"/>
  <c r="S210" i="5" s="1"/>
  <c r="P208" i="5"/>
  <c r="Q208" i="5" s="1"/>
  <c r="R208" i="5" s="1"/>
  <c r="S208" i="5" s="1"/>
  <c r="P146" i="5"/>
  <c r="Q146" i="5" s="1"/>
  <c r="R146" i="5" s="1"/>
  <c r="S146" i="5" s="1"/>
  <c r="P134" i="5"/>
  <c r="Q134" i="5" s="1"/>
  <c r="R134" i="5" s="1"/>
  <c r="S134" i="5" s="1"/>
  <c r="P119" i="5"/>
  <c r="Q119" i="5" s="1"/>
  <c r="R119" i="5" s="1"/>
  <c r="S119" i="5" s="1"/>
  <c r="P82" i="5"/>
  <c r="Q82" i="5" s="1"/>
  <c r="R82" i="5" s="1"/>
  <c r="S82" i="5" s="1"/>
  <c r="P81" i="5"/>
  <c r="Q81" i="5" s="1"/>
  <c r="R81" i="5" s="1"/>
  <c r="S81" i="5" s="1"/>
  <c r="P80" i="5"/>
  <c r="Q80" i="5" s="1"/>
  <c r="R80" i="5" s="1"/>
  <c r="S80" i="5" s="1"/>
  <c r="P73" i="5"/>
  <c r="AH472" i="5"/>
  <c r="P464" i="5"/>
  <c r="Q464" i="5" s="1"/>
  <c r="R464" i="5" s="1"/>
  <c r="S464" i="5" s="1"/>
  <c r="P463" i="5"/>
  <c r="Q463" i="5" s="1"/>
  <c r="R463" i="5" s="1"/>
  <c r="S463" i="5" s="1"/>
  <c r="P462" i="5"/>
  <c r="Q462" i="5" s="1"/>
  <c r="R462" i="5" s="1"/>
  <c r="S462" i="5" s="1"/>
  <c r="P461" i="5"/>
  <c r="Q461" i="5" s="1"/>
  <c r="R461" i="5" s="1"/>
  <c r="S461" i="5" s="1"/>
  <c r="P459" i="5"/>
  <c r="Q459" i="5" s="1"/>
  <c r="R459" i="5" s="1"/>
  <c r="S459" i="5" s="1"/>
  <c r="P458" i="5"/>
  <c r="Q458" i="5" s="1"/>
  <c r="R458" i="5" s="1"/>
  <c r="S458" i="5" s="1"/>
  <c r="P457" i="5"/>
  <c r="Q457" i="5" s="1"/>
  <c r="R457" i="5" s="1"/>
  <c r="S457" i="5" s="1"/>
  <c r="P456" i="5"/>
  <c r="Q456" i="5" s="1"/>
  <c r="R456" i="5" s="1"/>
  <c r="S456" i="5" s="1"/>
  <c r="P455" i="5"/>
  <c r="Q455" i="5" s="1"/>
  <c r="R455" i="5" s="1"/>
  <c r="S455" i="5" s="1"/>
  <c r="P454" i="5"/>
  <c r="Q454" i="5" s="1"/>
  <c r="R454" i="5" s="1"/>
  <c r="S454" i="5" s="1"/>
  <c r="P453" i="5"/>
  <c r="Q453" i="5" s="1"/>
  <c r="R453" i="5" s="1"/>
  <c r="S453" i="5" s="1"/>
  <c r="P452" i="5"/>
  <c r="Q452" i="5" s="1"/>
  <c r="R452" i="5" s="1"/>
  <c r="S452" i="5" s="1"/>
  <c r="P451" i="5"/>
  <c r="P449" i="5"/>
  <c r="Q449" i="5" s="1"/>
  <c r="R449" i="5" s="1"/>
  <c r="S449" i="5" s="1"/>
  <c r="P448" i="5"/>
  <c r="Q448" i="5" s="1"/>
  <c r="R448" i="5" s="1"/>
  <c r="S448" i="5" s="1"/>
  <c r="P447" i="5"/>
  <c r="Q447" i="5" s="1"/>
  <c r="R447" i="5" s="1"/>
  <c r="S447" i="5" s="1"/>
  <c r="P446" i="5"/>
  <c r="Q446" i="5" s="1"/>
  <c r="R446" i="5" s="1"/>
  <c r="S446" i="5" s="1"/>
  <c r="P445" i="5"/>
  <c r="Q445" i="5" s="1"/>
  <c r="R445" i="5" s="1"/>
  <c r="S445" i="5" s="1"/>
  <c r="P444" i="5"/>
  <c r="Q444" i="5" s="1"/>
  <c r="R444" i="5" s="1"/>
  <c r="S444" i="5" s="1"/>
  <c r="P443" i="5"/>
  <c r="Q443" i="5" s="1"/>
  <c r="R443" i="5" s="1"/>
  <c r="S443" i="5" s="1"/>
  <c r="P442" i="5"/>
  <c r="Q442" i="5" s="1"/>
  <c r="R442" i="5" s="1"/>
  <c r="S442" i="5" s="1"/>
  <c r="P441" i="5"/>
  <c r="Q441" i="5" s="1"/>
  <c r="R441" i="5" s="1"/>
  <c r="S441" i="5" s="1"/>
  <c r="P440" i="5"/>
  <c r="Q440" i="5" s="1"/>
  <c r="R440" i="5" s="1"/>
  <c r="S440" i="5" s="1"/>
  <c r="P439" i="5"/>
  <c r="Q439" i="5" s="1"/>
  <c r="R439" i="5" s="1"/>
  <c r="S439" i="5" s="1"/>
  <c r="P438" i="5"/>
  <c r="Q438" i="5" s="1"/>
  <c r="R438" i="5" s="1"/>
  <c r="S438" i="5" s="1"/>
  <c r="P437" i="5"/>
  <c r="Q437" i="5" s="1"/>
  <c r="R437" i="5" s="1"/>
  <c r="S437" i="5" s="1"/>
  <c r="P436" i="5"/>
  <c r="Q436" i="5" s="1"/>
  <c r="R436" i="5" s="1"/>
  <c r="S436" i="5" s="1"/>
  <c r="P435" i="5"/>
  <c r="Q435" i="5" s="1"/>
  <c r="R435" i="5" s="1"/>
  <c r="S435" i="5" s="1"/>
  <c r="P434" i="5"/>
  <c r="Q434" i="5" s="1"/>
  <c r="R434" i="5" s="1"/>
  <c r="S434" i="5" s="1"/>
  <c r="P433" i="5"/>
  <c r="Q433" i="5" s="1"/>
  <c r="R433" i="5" s="1"/>
  <c r="S433" i="5" s="1"/>
  <c r="P432" i="5"/>
  <c r="P430" i="5"/>
  <c r="Q430" i="5" s="1"/>
  <c r="R430" i="5" s="1"/>
  <c r="S430" i="5" s="1"/>
  <c r="P429" i="5"/>
  <c r="Q429" i="5" s="1"/>
  <c r="R429" i="5" s="1"/>
  <c r="S429" i="5" s="1"/>
  <c r="P428" i="5"/>
  <c r="Q428" i="5" s="1"/>
  <c r="R428" i="5" s="1"/>
  <c r="S428" i="5" s="1"/>
  <c r="P427" i="5"/>
  <c r="Q427" i="5" s="1"/>
  <c r="R427" i="5" s="1"/>
  <c r="S427" i="5" s="1"/>
  <c r="P426" i="5"/>
  <c r="Q426" i="5" s="1"/>
  <c r="R426" i="5" s="1"/>
  <c r="S426" i="5" s="1"/>
  <c r="P371" i="5"/>
  <c r="Q371" i="5" s="1"/>
  <c r="R371" i="5" s="1"/>
  <c r="S371" i="5" s="1"/>
  <c r="P370" i="5"/>
  <c r="Q370" i="5" s="1"/>
  <c r="R370" i="5" s="1"/>
  <c r="S370" i="5" s="1"/>
  <c r="P369" i="5"/>
  <c r="Q369" i="5" s="1"/>
  <c r="R369" i="5" s="1"/>
  <c r="S369" i="5" s="1"/>
  <c r="P368" i="5"/>
  <c r="Q368" i="5" s="1"/>
  <c r="R368" i="5" s="1"/>
  <c r="S368" i="5" s="1"/>
  <c r="P367" i="5"/>
  <c r="Q367" i="5" s="1"/>
  <c r="R367" i="5" s="1"/>
  <c r="S367" i="5" s="1"/>
  <c r="P366" i="5"/>
  <c r="Q366" i="5" s="1"/>
  <c r="R366" i="5" s="1"/>
  <c r="S366" i="5" s="1"/>
  <c r="P365" i="5"/>
  <c r="P372" i="5"/>
  <c r="Q372" i="5" s="1"/>
  <c r="R372" i="5" s="1"/>
  <c r="S372" i="5" s="1"/>
  <c r="P221" i="5"/>
  <c r="Q221" i="5" s="1"/>
  <c r="R221" i="5" s="1"/>
  <c r="S221" i="5" s="1"/>
  <c r="P220" i="5"/>
  <c r="Q220" i="5" s="1"/>
  <c r="R220" i="5" s="1"/>
  <c r="S220" i="5" s="1"/>
  <c r="P218" i="5"/>
  <c r="Q218" i="5" s="1"/>
  <c r="R218" i="5" s="1"/>
  <c r="S218" i="5" s="1"/>
  <c r="P217" i="5"/>
  <c r="Q217" i="5" s="1"/>
  <c r="R217" i="5" s="1"/>
  <c r="S217" i="5" s="1"/>
  <c r="P216" i="5"/>
  <c r="Q216" i="5" s="1"/>
  <c r="R216" i="5" s="1"/>
  <c r="S216" i="5" s="1"/>
  <c r="P215" i="5"/>
  <c r="Q215" i="5" s="1"/>
  <c r="R215" i="5" s="1"/>
  <c r="S215" i="5" s="1"/>
  <c r="P214" i="5"/>
  <c r="Q214" i="5" s="1"/>
  <c r="R214" i="5" s="1"/>
  <c r="S214" i="5" s="1"/>
  <c r="P213" i="5"/>
  <c r="Q213" i="5" s="1"/>
  <c r="R213" i="5" s="1"/>
  <c r="S213" i="5" s="1"/>
  <c r="P211" i="5"/>
  <c r="Q211" i="5" s="1"/>
  <c r="R211" i="5" s="1"/>
  <c r="S211" i="5" s="1"/>
  <c r="P209" i="5"/>
  <c r="Q209" i="5" s="1"/>
  <c r="R209" i="5" s="1"/>
  <c r="S209" i="5" s="1"/>
  <c r="P207" i="5"/>
  <c r="Q207" i="5" s="1"/>
  <c r="R207" i="5" s="1"/>
  <c r="S207" i="5" s="1"/>
  <c r="P206" i="5"/>
  <c r="Q206" i="5" s="1"/>
  <c r="R206" i="5" s="1"/>
  <c r="S206" i="5" s="1"/>
  <c r="P205" i="5"/>
  <c r="Q205" i="5" s="1"/>
  <c r="R205" i="5" s="1"/>
  <c r="S205" i="5" s="1"/>
  <c r="P204" i="5"/>
  <c r="Q204" i="5" s="1"/>
  <c r="R204" i="5" s="1"/>
  <c r="S204" i="5" s="1"/>
  <c r="P202" i="5"/>
  <c r="Q202" i="5" s="1"/>
  <c r="R202" i="5" s="1"/>
  <c r="S202" i="5" s="1"/>
  <c r="P201" i="5"/>
  <c r="Q201" i="5" s="1"/>
  <c r="R201" i="5" s="1"/>
  <c r="S201" i="5" s="1"/>
  <c r="P199" i="5"/>
  <c r="Q199" i="5" s="1"/>
  <c r="R199" i="5" s="1"/>
  <c r="S199" i="5" s="1"/>
  <c r="P198" i="5"/>
  <c r="Q198" i="5" s="1"/>
  <c r="R198" i="5" s="1"/>
  <c r="S198" i="5" s="1"/>
  <c r="P197" i="5"/>
  <c r="Q197" i="5" s="1"/>
  <c r="R197" i="5" s="1"/>
  <c r="S197" i="5" s="1"/>
  <c r="P196" i="5"/>
  <c r="Q196" i="5" s="1"/>
  <c r="R196" i="5" s="1"/>
  <c r="S196" i="5" s="1"/>
  <c r="P195" i="5"/>
  <c r="Q195" i="5" s="1"/>
  <c r="R195" i="5" s="1"/>
  <c r="S195" i="5" s="1"/>
  <c r="P194" i="5"/>
  <c r="Q194" i="5" s="1"/>
  <c r="R194" i="5" s="1"/>
  <c r="S194" i="5" s="1"/>
  <c r="P193" i="5"/>
  <c r="Q193" i="5" s="1"/>
  <c r="R193" i="5" s="1"/>
  <c r="S193" i="5" s="1"/>
  <c r="P192" i="5"/>
  <c r="Q192" i="5" s="1"/>
  <c r="R192" i="5" s="1"/>
  <c r="S192" i="5" s="1"/>
  <c r="P191" i="5"/>
  <c r="Q191" i="5" s="1"/>
  <c r="R191" i="5" s="1"/>
  <c r="S191" i="5" s="1"/>
  <c r="P190" i="5"/>
  <c r="Q190" i="5" s="1"/>
  <c r="R190" i="5" s="1"/>
  <c r="S190" i="5" s="1"/>
  <c r="P189" i="5"/>
  <c r="Q189" i="5" s="1"/>
  <c r="R189" i="5" s="1"/>
  <c r="S189" i="5" s="1"/>
  <c r="P182" i="5"/>
  <c r="P180" i="5"/>
  <c r="Q180" i="5" s="1"/>
  <c r="R180" i="5" s="1"/>
  <c r="S180" i="5" s="1"/>
  <c r="P179" i="5"/>
  <c r="Q179" i="5" s="1"/>
  <c r="R179" i="5" s="1"/>
  <c r="S179" i="5" s="1"/>
  <c r="P178" i="5"/>
  <c r="Q178" i="5" s="1"/>
  <c r="R178" i="5" s="1"/>
  <c r="S178" i="5" s="1"/>
  <c r="P177" i="5"/>
  <c r="Q177" i="5" s="1"/>
  <c r="R177" i="5" s="1"/>
  <c r="S177" i="5" s="1"/>
  <c r="P176" i="5"/>
  <c r="Q176" i="5" s="1"/>
  <c r="R176" i="5" s="1"/>
  <c r="S176" i="5" s="1"/>
  <c r="P175" i="5"/>
  <c r="Q175" i="5" s="1"/>
  <c r="R175" i="5" s="1"/>
  <c r="S175" i="5" s="1"/>
  <c r="P174" i="5"/>
  <c r="Q174" i="5" s="1"/>
  <c r="R174" i="5" s="1"/>
  <c r="S174" i="5" s="1"/>
  <c r="P173" i="5"/>
  <c r="Q173" i="5" s="1"/>
  <c r="R173" i="5" s="1"/>
  <c r="S173" i="5" s="1"/>
  <c r="P172" i="5"/>
  <c r="Q172" i="5" s="1"/>
  <c r="R172" i="5" s="1"/>
  <c r="S172" i="5" s="1"/>
  <c r="P171" i="5"/>
  <c r="Q171" i="5" s="1"/>
  <c r="R171" i="5" s="1"/>
  <c r="S171" i="5" s="1"/>
  <c r="P170" i="5"/>
  <c r="Q170" i="5" s="1"/>
  <c r="R170" i="5" s="1"/>
  <c r="S170" i="5" s="1"/>
  <c r="P169" i="5"/>
  <c r="Q169" i="5" s="1"/>
  <c r="R169" i="5" s="1"/>
  <c r="S169" i="5" s="1"/>
  <c r="P168" i="5"/>
  <c r="Q168" i="5" s="1"/>
  <c r="R168" i="5" s="1"/>
  <c r="S168" i="5" s="1"/>
  <c r="P167" i="5"/>
  <c r="Q167" i="5" s="1"/>
  <c r="R167" i="5" s="1"/>
  <c r="S167" i="5" s="1"/>
  <c r="P166" i="5"/>
  <c r="Q166" i="5" s="1"/>
  <c r="R166" i="5" s="1"/>
  <c r="S166" i="5" s="1"/>
  <c r="P165" i="5"/>
  <c r="Q165" i="5" s="1"/>
  <c r="R165" i="5" s="1"/>
  <c r="S165" i="5" s="1"/>
  <c r="P164" i="5"/>
  <c r="Q164" i="5" s="1"/>
  <c r="R164" i="5" s="1"/>
  <c r="S164" i="5" s="1"/>
  <c r="P163" i="5"/>
  <c r="Q163" i="5" s="1"/>
  <c r="R163" i="5" s="1"/>
  <c r="S163" i="5" s="1"/>
  <c r="P162" i="5"/>
  <c r="Q162" i="5" s="1"/>
  <c r="R162" i="5" s="1"/>
  <c r="S162" i="5" s="1"/>
  <c r="P161" i="5"/>
  <c r="Q161" i="5" s="1"/>
  <c r="R161" i="5" s="1"/>
  <c r="S161" i="5" s="1"/>
  <c r="P160" i="5"/>
  <c r="Q160" i="5" s="1"/>
  <c r="R160" i="5" s="1"/>
  <c r="S160" i="5" s="1"/>
  <c r="P159" i="5"/>
  <c r="Q159" i="5" s="1"/>
  <c r="R159" i="5" s="1"/>
  <c r="S159" i="5" s="1"/>
  <c r="P158" i="5"/>
  <c r="Q158" i="5" s="1"/>
  <c r="R158" i="5" s="1"/>
  <c r="S158" i="5" s="1"/>
  <c r="P157" i="5"/>
  <c r="Q157" i="5" s="1"/>
  <c r="R157" i="5" s="1"/>
  <c r="S157" i="5" s="1"/>
  <c r="P156" i="5"/>
  <c r="Q156" i="5" s="1"/>
  <c r="R156" i="5" s="1"/>
  <c r="S156" i="5" s="1"/>
  <c r="P155" i="5"/>
  <c r="Q155" i="5" s="1"/>
  <c r="R155" i="5" s="1"/>
  <c r="S155" i="5" s="1"/>
  <c r="P154" i="5"/>
  <c r="Q154" i="5" s="1"/>
  <c r="R154" i="5" s="1"/>
  <c r="S154" i="5" s="1"/>
  <c r="P153" i="5"/>
  <c r="Q153" i="5" s="1"/>
  <c r="R153" i="5" s="1"/>
  <c r="S153" i="5" s="1"/>
  <c r="P152" i="5"/>
  <c r="Q152" i="5" s="1"/>
  <c r="R152" i="5" s="1"/>
  <c r="S152" i="5" s="1"/>
  <c r="P151" i="5"/>
  <c r="Q151" i="5" s="1"/>
  <c r="R151" i="5" s="1"/>
  <c r="S151" i="5" s="1"/>
  <c r="P150" i="5"/>
  <c r="Q150" i="5" s="1"/>
  <c r="R150" i="5" s="1"/>
  <c r="S150" i="5" s="1"/>
  <c r="P188" i="5"/>
  <c r="P186" i="5"/>
  <c r="P184" i="5"/>
  <c r="Q184" i="5" s="1"/>
  <c r="R184" i="5" s="1"/>
  <c r="S184" i="5" s="1"/>
  <c r="P149" i="5"/>
  <c r="P145" i="5"/>
  <c r="Q145" i="5" s="1"/>
  <c r="R145" i="5" s="1"/>
  <c r="S145" i="5" s="1"/>
  <c r="P144" i="5"/>
  <c r="Q144" i="5" s="1"/>
  <c r="R144" i="5" s="1"/>
  <c r="S144" i="5" s="1"/>
  <c r="P143" i="5"/>
  <c r="Q143" i="5" s="1"/>
  <c r="R143" i="5" s="1"/>
  <c r="S143" i="5" s="1"/>
  <c r="P142" i="5"/>
  <c r="Q142" i="5" s="1"/>
  <c r="R142" i="5" s="1"/>
  <c r="S142" i="5" s="1"/>
  <c r="P141" i="5"/>
  <c r="Q141" i="5" s="1"/>
  <c r="R141" i="5" s="1"/>
  <c r="S141" i="5" s="1"/>
  <c r="P140" i="5"/>
  <c r="Q140" i="5" s="1"/>
  <c r="R140" i="5" s="1"/>
  <c r="S140" i="5" s="1"/>
  <c r="P139" i="5"/>
  <c r="Q139" i="5" s="1"/>
  <c r="R139" i="5" s="1"/>
  <c r="S139" i="5" s="1"/>
  <c r="P138" i="5"/>
  <c r="Q138" i="5" s="1"/>
  <c r="R138" i="5" s="1"/>
  <c r="S138" i="5" s="1"/>
  <c r="P137" i="5"/>
  <c r="Q137" i="5" s="1"/>
  <c r="R137" i="5" s="1"/>
  <c r="S137" i="5" s="1"/>
  <c r="P136" i="5"/>
  <c r="Q136" i="5" s="1"/>
  <c r="R136" i="5" s="1"/>
  <c r="S136" i="5" s="1"/>
  <c r="P135" i="5"/>
  <c r="Q135" i="5" s="1"/>
  <c r="R135" i="5" s="1"/>
  <c r="S135" i="5" s="1"/>
  <c r="P133" i="5"/>
  <c r="Q133" i="5" s="1"/>
  <c r="R133" i="5" s="1"/>
  <c r="S133" i="5" s="1"/>
  <c r="P132" i="5"/>
  <c r="Q132" i="5" s="1"/>
  <c r="R132" i="5" s="1"/>
  <c r="S132" i="5" s="1"/>
  <c r="P131" i="5"/>
  <c r="Q131" i="5" s="1"/>
  <c r="R131" i="5" s="1"/>
  <c r="S131" i="5" s="1"/>
  <c r="P130" i="5"/>
  <c r="Q130" i="5" s="1"/>
  <c r="R130" i="5" s="1"/>
  <c r="S130" i="5" s="1"/>
  <c r="P129" i="5"/>
  <c r="Q129" i="5" s="1"/>
  <c r="R129" i="5" s="1"/>
  <c r="S129" i="5" s="1"/>
  <c r="P128" i="5"/>
  <c r="Q128" i="5" s="1"/>
  <c r="R128" i="5" s="1"/>
  <c r="S128" i="5" s="1"/>
  <c r="P127" i="5"/>
  <c r="Q127" i="5" s="1"/>
  <c r="R127" i="5" s="1"/>
  <c r="S127" i="5" s="1"/>
  <c r="P126" i="5"/>
  <c r="Q126" i="5" s="1"/>
  <c r="R126" i="5" s="1"/>
  <c r="S126" i="5" s="1"/>
  <c r="P125" i="5"/>
  <c r="Q125" i="5" s="1"/>
  <c r="R125" i="5" s="1"/>
  <c r="S125" i="5" s="1"/>
  <c r="P124" i="5"/>
  <c r="Q124" i="5" s="1"/>
  <c r="R124" i="5" s="1"/>
  <c r="S124" i="5" s="1"/>
  <c r="P123" i="5"/>
  <c r="Q123" i="5" s="1"/>
  <c r="R123" i="5" s="1"/>
  <c r="S123" i="5" s="1"/>
  <c r="P122" i="5"/>
  <c r="Q122" i="5" s="1"/>
  <c r="R122" i="5" s="1"/>
  <c r="S122" i="5" s="1"/>
  <c r="P121" i="5"/>
  <c r="Q121" i="5" s="1"/>
  <c r="R121" i="5" s="1"/>
  <c r="S121" i="5" s="1"/>
  <c r="P120" i="5"/>
  <c r="Q120" i="5" s="1"/>
  <c r="R120" i="5" s="1"/>
  <c r="S120" i="5" s="1"/>
  <c r="P118" i="5"/>
  <c r="Q118" i="5" s="1"/>
  <c r="R118" i="5" s="1"/>
  <c r="S118" i="5" s="1"/>
  <c r="P117" i="5"/>
  <c r="Q117" i="5" s="1"/>
  <c r="R117" i="5" s="1"/>
  <c r="S117" i="5" s="1"/>
  <c r="P116" i="5"/>
  <c r="P114" i="5"/>
  <c r="Q114" i="5" s="1"/>
  <c r="R114" i="5" s="1"/>
  <c r="S114" i="5" s="1"/>
  <c r="P113" i="5"/>
  <c r="Q113" i="5" s="1"/>
  <c r="R113" i="5" s="1"/>
  <c r="S113" i="5" s="1"/>
  <c r="P112" i="5"/>
  <c r="Q112" i="5" s="1"/>
  <c r="R112" i="5" s="1"/>
  <c r="S112" i="5" s="1"/>
  <c r="P111" i="5"/>
  <c r="Q111" i="5" s="1"/>
  <c r="R111" i="5" s="1"/>
  <c r="S111" i="5" s="1"/>
  <c r="P110" i="5"/>
  <c r="Q110" i="5" s="1"/>
  <c r="R110" i="5" s="1"/>
  <c r="S110" i="5" s="1"/>
  <c r="P109" i="5"/>
  <c r="Q109" i="5" s="1"/>
  <c r="R109" i="5" s="1"/>
  <c r="S109" i="5" s="1"/>
  <c r="P108" i="5"/>
  <c r="Q108" i="5" s="1"/>
  <c r="R108" i="5" s="1"/>
  <c r="S108" i="5" s="1"/>
  <c r="P107" i="5"/>
  <c r="Q107" i="5" s="1"/>
  <c r="R107" i="5" s="1"/>
  <c r="S107" i="5" s="1"/>
  <c r="P106" i="5"/>
  <c r="Q106" i="5" s="1"/>
  <c r="R106" i="5" s="1"/>
  <c r="S106" i="5" s="1"/>
  <c r="P105" i="5"/>
  <c r="Q105" i="5" s="1"/>
  <c r="R105" i="5" s="1"/>
  <c r="S105" i="5" s="1"/>
  <c r="P104" i="5"/>
  <c r="Q104" i="5" s="1"/>
  <c r="R104" i="5" s="1"/>
  <c r="S104" i="5" s="1"/>
  <c r="P103" i="5"/>
  <c r="Q103" i="5" s="1"/>
  <c r="R103" i="5" s="1"/>
  <c r="S103" i="5" s="1"/>
  <c r="P102" i="5"/>
  <c r="Q102" i="5" s="1"/>
  <c r="R102" i="5" s="1"/>
  <c r="S102" i="5" s="1"/>
  <c r="P101" i="5"/>
  <c r="Q101" i="5" s="1"/>
  <c r="R101" i="5" s="1"/>
  <c r="S101" i="5" s="1"/>
  <c r="P100" i="5"/>
  <c r="P98" i="5"/>
  <c r="Q98" i="5" s="1"/>
  <c r="R98" i="5" s="1"/>
  <c r="P96" i="5"/>
  <c r="Q96" i="5" s="1"/>
  <c r="R96" i="5" s="1"/>
  <c r="S96" i="5" s="1"/>
  <c r="P95" i="5"/>
  <c r="Q95" i="5" s="1"/>
  <c r="R95" i="5" s="1"/>
  <c r="S95" i="5" s="1"/>
  <c r="P94" i="5"/>
  <c r="Q94" i="5" s="1"/>
  <c r="R94" i="5" s="1"/>
  <c r="S94" i="5" s="1"/>
  <c r="P93" i="5"/>
  <c r="Q93" i="5" s="1"/>
  <c r="R93" i="5" s="1"/>
  <c r="S93" i="5" s="1"/>
  <c r="P92" i="5"/>
  <c r="Q92" i="5" s="1"/>
  <c r="R92" i="5" s="1"/>
  <c r="S92" i="5" s="1"/>
  <c r="P91" i="5"/>
  <c r="Q91" i="5" s="1"/>
  <c r="R91" i="5" s="1"/>
  <c r="S91" i="5" s="1"/>
  <c r="P90" i="5"/>
  <c r="Q90" i="5" s="1"/>
  <c r="R90" i="5" s="1"/>
  <c r="S90" i="5" s="1"/>
  <c r="P89" i="5"/>
  <c r="Q89" i="5" s="1"/>
  <c r="R89" i="5" s="1"/>
  <c r="S89" i="5" s="1"/>
  <c r="P88" i="5"/>
  <c r="Q88" i="5" s="1"/>
  <c r="R88" i="5" s="1"/>
  <c r="S88" i="5" s="1"/>
  <c r="P87" i="5"/>
  <c r="Q87" i="5" s="1"/>
  <c r="R87" i="5" s="1"/>
  <c r="S87" i="5" s="1"/>
  <c r="P86" i="5"/>
  <c r="Q86" i="5" s="1"/>
  <c r="R86" i="5" s="1"/>
  <c r="S86" i="5" s="1"/>
  <c r="P85" i="5"/>
  <c r="Q85" i="5" s="1"/>
  <c r="R85" i="5" s="1"/>
  <c r="S85" i="5" s="1"/>
  <c r="P84" i="5"/>
  <c r="Q84" i="5" s="1"/>
  <c r="R84" i="5" s="1"/>
  <c r="S84" i="5" s="1"/>
  <c r="P83" i="5"/>
  <c r="Q83" i="5" s="1"/>
  <c r="R83" i="5" s="1"/>
  <c r="S83" i="5" s="1"/>
  <c r="P79" i="5"/>
  <c r="Q79" i="5" s="1"/>
  <c r="R79" i="5" s="1"/>
  <c r="S79" i="5" s="1"/>
  <c r="P78" i="5"/>
  <c r="Q78" i="5" s="1"/>
  <c r="R78" i="5" s="1"/>
  <c r="S78" i="5" s="1"/>
  <c r="P77" i="5"/>
  <c r="Q77" i="5" s="1"/>
  <c r="R77" i="5" s="1"/>
  <c r="S77" i="5" s="1"/>
  <c r="P76" i="5"/>
  <c r="Q76" i="5" s="1"/>
  <c r="R76" i="5" s="1"/>
  <c r="S76" i="5" s="1"/>
  <c r="P74" i="5"/>
  <c r="Q74" i="5" s="1"/>
  <c r="R74" i="5" s="1"/>
  <c r="S74" i="5" s="1"/>
  <c r="P71" i="5"/>
  <c r="Q71" i="5" s="1"/>
  <c r="R71" i="5" s="1"/>
  <c r="S71" i="5" s="1"/>
  <c r="P70" i="5"/>
  <c r="Q70" i="5" s="1"/>
  <c r="R70" i="5" s="1"/>
  <c r="S70" i="5" s="1"/>
  <c r="P69" i="5"/>
  <c r="Q69" i="5" s="1"/>
  <c r="R69" i="5" s="1"/>
  <c r="S69" i="5" s="1"/>
  <c r="P68" i="5"/>
  <c r="Q68" i="5" s="1"/>
  <c r="R68" i="5" s="1"/>
  <c r="S68" i="5" s="1"/>
  <c r="P67" i="5"/>
  <c r="Q67" i="5" s="1"/>
  <c r="R67" i="5" s="1"/>
  <c r="S67" i="5" s="1"/>
  <c r="P66" i="5"/>
  <c r="Q66" i="5" s="1"/>
  <c r="R66" i="5" s="1"/>
  <c r="S66" i="5" s="1"/>
  <c r="P65" i="5"/>
  <c r="Q65" i="5" s="1"/>
  <c r="R65" i="5" s="1"/>
  <c r="S65" i="5" s="1"/>
  <c r="P64" i="5"/>
  <c r="Q64" i="5" s="1"/>
  <c r="R64" i="5" s="1"/>
  <c r="S64" i="5" s="1"/>
  <c r="P223" i="5"/>
  <c r="Q223" i="5" s="1"/>
  <c r="R223" i="5" s="1"/>
  <c r="S223" i="5" s="1"/>
  <c r="P203" i="5"/>
  <c r="Q203" i="5" s="1"/>
  <c r="R203" i="5" s="1"/>
  <c r="S203" i="5" s="1"/>
  <c r="P200" i="5"/>
  <c r="Q200" i="5" s="1"/>
  <c r="R200" i="5" s="1"/>
  <c r="S200" i="5" s="1"/>
  <c r="P147" i="5"/>
  <c r="Q147" i="5" s="1"/>
  <c r="R147" i="5" s="1"/>
  <c r="S147" i="5" s="1"/>
  <c r="P75" i="5"/>
  <c r="Q75" i="5" s="1"/>
  <c r="R75" i="5" s="1"/>
  <c r="S75" i="5" s="1"/>
  <c r="O16" i="5"/>
  <c r="P18" i="5"/>
  <c r="Q18" i="5" s="1"/>
  <c r="R18" i="5" s="1"/>
  <c r="S18" i="5" s="1"/>
  <c r="P19" i="5"/>
  <c r="Q19" i="5" s="1"/>
  <c r="R19" i="5" s="1"/>
  <c r="S19" i="5" s="1"/>
  <c r="P20" i="5"/>
  <c r="Q20" i="5" s="1"/>
  <c r="R20" i="5" s="1"/>
  <c r="S20" i="5" s="1"/>
  <c r="P21" i="5"/>
  <c r="Q21" i="5" s="1"/>
  <c r="R21" i="5" s="1"/>
  <c r="S21" i="5" s="1"/>
  <c r="P22" i="5"/>
  <c r="Q22" i="5" s="1"/>
  <c r="R22" i="5" s="1"/>
  <c r="S22" i="5" s="1"/>
  <c r="P23" i="5"/>
  <c r="Q23" i="5" s="1"/>
  <c r="R23" i="5" s="1"/>
  <c r="S23" i="5" s="1"/>
  <c r="P24" i="5"/>
  <c r="Q24" i="5" s="1"/>
  <c r="R24" i="5" s="1"/>
  <c r="S24" i="5" s="1"/>
  <c r="P25" i="5"/>
  <c r="Q25" i="5" s="1"/>
  <c r="R25" i="5" s="1"/>
  <c r="S25" i="5" s="1"/>
  <c r="P26" i="5"/>
  <c r="Q26" i="5" s="1"/>
  <c r="R26" i="5" s="1"/>
  <c r="S26" i="5" s="1"/>
  <c r="P27" i="5"/>
  <c r="Q27" i="5" s="1"/>
  <c r="R27" i="5" s="1"/>
  <c r="S27" i="5" s="1"/>
  <c r="P28" i="5"/>
  <c r="Q28" i="5" s="1"/>
  <c r="R28" i="5" s="1"/>
  <c r="S28" i="5" s="1"/>
  <c r="P29" i="5"/>
  <c r="Q29" i="5" s="1"/>
  <c r="R29" i="5" s="1"/>
  <c r="S29" i="5" s="1"/>
  <c r="P30" i="5"/>
  <c r="Q30" i="5" s="1"/>
  <c r="R30" i="5" s="1"/>
  <c r="S30" i="5" s="1"/>
  <c r="P31" i="5"/>
  <c r="Q31" i="5" s="1"/>
  <c r="R31" i="5" s="1"/>
  <c r="S31" i="5" s="1"/>
  <c r="P32" i="5"/>
  <c r="Q32" i="5" s="1"/>
  <c r="R32" i="5" s="1"/>
  <c r="S32" i="5" s="1"/>
  <c r="P33" i="5"/>
  <c r="Q33" i="5" s="1"/>
  <c r="R33" i="5" s="1"/>
  <c r="S33" i="5" s="1"/>
  <c r="P34" i="5"/>
  <c r="Q34" i="5" s="1"/>
  <c r="R34" i="5" s="1"/>
  <c r="S34" i="5" s="1"/>
  <c r="P35" i="5"/>
  <c r="Q35" i="5" s="1"/>
  <c r="R35" i="5" s="1"/>
  <c r="S35" i="5" s="1"/>
  <c r="P36" i="5"/>
  <c r="Q36" i="5" s="1"/>
  <c r="R36" i="5" s="1"/>
  <c r="S36" i="5" s="1"/>
  <c r="P37" i="5"/>
  <c r="Q37" i="5" s="1"/>
  <c r="R37" i="5" s="1"/>
  <c r="S37" i="5" s="1"/>
  <c r="P38" i="5"/>
  <c r="Q38" i="5" s="1"/>
  <c r="R38" i="5" s="1"/>
  <c r="S38" i="5" s="1"/>
  <c r="P39" i="5"/>
  <c r="Q39" i="5" s="1"/>
  <c r="R39" i="5" s="1"/>
  <c r="S39" i="5" s="1"/>
  <c r="P40" i="5"/>
  <c r="Q40" i="5" s="1"/>
  <c r="R40" i="5" s="1"/>
  <c r="S40" i="5" s="1"/>
  <c r="P41" i="5"/>
  <c r="Q41" i="5" s="1"/>
  <c r="R41" i="5" s="1"/>
  <c r="S41" i="5" s="1"/>
  <c r="P42" i="5"/>
  <c r="Q42" i="5" s="1"/>
  <c r="R42" i="5" s="1"/>
  <c r="S42" i="5" s="1"/>
  <c r="P43" i="5"/>
  <c r="Q43" i="5" s="1"/>
  <c r="R43" i="5" s="1"/>
  <c r="S43" i="5" s="1"/>
  <c r="P44" i="5"/>
  <c r="Q44" i="5" s="1"/>
  <c r="R44" i="5" s="1"/>
  <c r="S44" i="5" s="1"/>
  <c r="P46" i="5"/>
  <c r="P56" i="5"/>
  <c r="Q56" i="5" s="1"/>
  <c r="R56" i="5" s="1"/>
  <c r="S56" i="5" s="1"/>
  <c r="P57" i="5"/>
  <c r="Q57" i="5" s="1"/>
  <c r="R57" i="5" s="1"/>
  <c r="S57" i="5" s="1"/>
  <c r="P58" i="5"/>
  <c r="Q58" i="5" s="1"/>
  <c r="R58" i="5" s="1"/>
  <c r="S58" i="5" s="1"/>
  <c r="P59" i="5"/>
  <c r="Q59" i="5" s="1"/>
  <c r="R59" i="5" s="1"/>
  <c r="S59" i="5" s="1"/>
  <c r="P60" i="5"/>
  <c r="Q60" i="5" s="1"/>
  <c r="R60" i="5" s="1"/>
  <c r="S60" i="5" s="1"/>
  <c r="P61" i="5"/>
  <c r="Q61" i="5" s="1"/>
  <c r="R61" i="5" s="1"/>
  <c r="S61" i="5" s="1"/>
  <c r="P62" i="5"/>
  <c r="Q62" i="5" s="1"/>
  <c r="R62" i="5" s="1"/>
  <c r="S62" i="5" s="1"/>
  <c r="P63" i="5"/>
  <c r="Q63" i="5" s="1"/>
  <c r="R63" i="5" s="1"/>
  <c r="S63" i="5" s="1"/>
  <c r="P47" i="5"/>
  <c r="Q47" i="5" s="1"/>
  <c r="R47" i="5" s="1"/>
  <c r="S47" i="5" s="1"/>
  <c r="P48" i="5"/>
  <c r="Q48" i="5" s="1"/>
  <c r="R48" i="5" s="1"/>
  <c r="S48" i="5" s="1"/>
  <c r="P49" i="5"/>
  <c r="Q49" i="5" s="1"/>
  <c r="R49" i="5" s="1"/>
  <c r="S49" i="5" s="1"/>
  <c r="P50" i="5"/>
  <c r="Q50" i="5" s="1"/>
  <c r="R50" i="5" s="1"/>
  <c r="S50" i="5" s="1"/>
  <c r="P51" i="5"/>
  <c r="Q51" i="5" s="1"/>
  <c r="R51" i="5" s="1"/>
  <c r="S51" i="5" s="1"/>
  <c r="P52" i="5"/>
  <c r="Q52" i="5" s="1"/>
  <c r="R52" i="5" s="1"/>
  <c r="S52" i="5" s="1"/>
  <c r="P53" i="5"/>
  <c r="Q53" i="5" s="1"/>
  <c r="R53" i="5" s="1"/>
  <c r="S53" i="5" s="1"/>
  <c r="P55" i="5"/>
  <c r="P183" i="5"/>
  <c r="Q183" i="5" s="1"/>
  <c r="R183" i="5" s="1"/>
  <c r="S183" i="5" s="1"/>
  <c r="F183" i="5"/>
  <c r="P225" i="5"/>
  <c r="Q225" i="5" s="1"/>
  <c r="R225" i="5" s="1"/>
  <c r="S225" i="5" s="1"/>
  <c r="P227" i="5"/>
  <c r="Q227" i="5" s="1"/>
  <c r="R227" i="5" s="1"/>
  <c r="S227" i="5" s="1"/>
  <c r="P229" i="5"/>
  <c r="Q229" i="5" s="1"/>
  <c r="R229" i="5" s="1"/>
  <c r="S229" i="5" s="1"/>
  <c r="P231" i="5"/>
  <c r="Q231" i="5" s="1"/>
  <c r="R231" i="5" s="1"/>
  <c r="S231" i="5" s="1"/>
  <c r="P233" i="5"/>
  <c r="Q233" i="5" s="1"/>
  <c r="R233" i="5" s="1"/>
  <c r="S233" i="5" s="1"/>
  <c r="P235" i="5"/>
  <c r="Q235" i="5" s="1"/>
  <c r="R235" i="5" s="1"/>
  <c r="S235" i="5" s="1"/>
  <c r="P237" i="5"/>
  <c r="T224" i="5"/>
  <c r="U224" i="5" s="1"/>
  <c r="V224" i="5" s="1"/>
  <c r="W224" i="5" s="1"/>
  <c r="X224" i="5" s="1"/>
  <c r="Y224" i="5" s="1"/>
  <c r="Z224" i="5" s="1"/>
  <c r="AA224" i="5" s="1"/>
  <c r="AB224" i="5" s="1"/>
  <c r="AC224" i="5" s="1"/>
  <c r="AD224" i="5" s="1"/>
  <c r="P226" i="5"/>
  <c r="Q226" i="5" s="1"/>
  <c r="R226" i="5" s="1"/>
  <c r="S226" i="5" s="1"/>
  <c r="P228" i="5"/>
  <c r="Q228" i="5" s="1"/>
  <c r="R228" i="5" s="1"/>
  <c r="S228" i="5" s="1"/>
  <c r="P230" i="5"/>
  <c r="Q230" i="5" s="1"/>
  <c r="R230" i="5" s="1"/>
  <c r="S230" i="5" s="1"/>
  <c r="P232" i="5"/>
  <c r="Q232" i="5" s="1"/>
  <c r="R232" i="5" s="1"/>
  <c r="S232" i="5" s="1"/>
  <c r="P234" i="5"/>
  <c r="Q234" i="5" s="1"/>
  <c r="R234" i="5" s="1"/>
  <c r="S234" i="5" s="1"/>
  <c r="F225" i="5"/>
  <c r="F226" i="5"/>
  <c r="F227" i="5"/>
  <c r="F228" i="5"/>
  <c r="F229" i="5"/>
  <c r="F230" i="5"/>
  <c r="F231" i="5"/>
  <c r="F232" i="5"/>
  <c r="F233" i="5"/>
  <c r="F234" i="5"/>
  <c r="F235" i="5"/>
  <c r="F237" i="5"/>
  <c r="P266" i="5"/>
  <c r="Q266" i="5" s="1"/>
  <c r="R266" i="5" s="1"/>
  <c r="S266" i="5" s="1"/>
  <c r="P268" i="5"/>
  <c r="Q268" i="5" s="1"/>
  <c r="R268" i="5" s="1"/>
  <c r="S268" i="5" s="1"/>
  <c r="P270" i="5"/>
  <c r="Q270" i="5" s="1"/>
  <c r="R270" i="5" s="1"/>
  <c r="S270" i="5" s="1"/>
  <c r="P275" i="5"/>
  <c r="Q275" i="5" s="1"/>
  <c r="R275" i="5" s="1"/>
  <c r="S275" i="5" s="1"/>
  <c r="P277" i="5"/>
  <c r="Q277" i="5" s="1"/>
  <c r="R277" i="5" s="1"/>
  <c r="S277" i="5" s="1"/>
  <c r="P279" i="5"/>
  <c r="Q279" i="5" s="1"/>
  <c r="R279" i="5" s="1"/>
  <c r="S279" i="5" s="1"/>
  <c r="P281" i="5"/>
  <c r="Q281" i="5" s="1"/>
  <c r="R281" i="5" s="1"/>
  <c r="S281" i="5" s="1"/>
  <c r="P283" i="5"/>
  <c r="Q283" i="5" s="1"/>
  <c r="R283" i="5" s="1"/>
  <c r="S283" i="5" s="1"/>
  <c r="P285" i="5"/>
  <c r="Q285" i="5" s="1"/>
  <c r="R285" i="5" s="1"/>
  <c r="S285" i="5" s="1"/>
  <c r="P287" i="5"/>
  <c r="Q287" i="5" s="1"/>
  <c r="R287" i="5" s="1"/>
  <c r="S287" i="5" s="1"/>
  <c r="P289" i="5"/>
  <c r="Q289" i="5" s="1"/>
  <c r="R289" i="5" s="1"/>
  <c r="S289" i="5" s="1"/>
  <c r="P291" i="5"/>
  <c r="Q291" i="5" s="1"/>
  <c r="R291" i="5" s="1"/>
  <c r="S291" i="5" s="1"/>
  <c r="P293" i="5"/>
  <c r="Q293" i="5" s="1"/>
  <c r="R293" i="5" s="1"/>
  <c r="S293" i="5" s="1"/>
  <c r="P295" i="5"/>
  <c r="Q295" i="5" s="1"/>
  <c r="R295" i="5" s="1"/>
  <c r="S295" i="5" s="1"/>
  <c r="P297" i="5"/>
  <c r="Q297" i="5" s="1"/>
  <c r="R297" i="5" s="1"/>
  <c r="S297" i="5" s="1"/>
  <c r="P299" i="5"/>
  <c r="Q299" i="5" s="1"/>
  <c r="R299" i="5" s="1"/>
  <c r="S299" i="5" s="1"/>
  <c r="P301" i="5"/>
  <c r="Q301" i="5" s="1"/>
  <c r="R301" i="5" s="1"/>
  <c r="S301" i="5" s="1"/>
  <c r="P303" i="5"/>
  <c r="Q303" i="5" s="1"/>
  <c r="R303" i="5" s="1"/>
  <c r="S303" i="5" s="1"/>
  <c r="P308" i="5"/>
  <c r="Q308" i="5" s="1"/>
  <c r="R308" i="5" s="1"/>
  <c r="S308" i="5" s="1"/>
  <c r="P310" i="5"/>
  <c r="Q310" i="5" s="1"/>
  <c r="R310" i="5" s="1"/>
  <c r="S310" i="5" s="1"/>
  <c r="P312" i="5"/>
  <c r="Q312" i="5" s="1"/>
  <c r="R312" i="5" s="1"/>
  <c r="S312" i="5" s="1"/>
  <c r="P314" i="5"/>
  <c r="Q314" i="5" s="1"/>
  <c r="R314" i="5" s="1"/>
  <c r="S314" i="5" s="1"/>
  <c r="P316" i="5"/>
  <c r="P317" i="5"/>
  <c r="Q317" i="5" s="1"/>
  <c r="R317" i="5" s="1"/>
  <c r="S317" i="5" s="1"/>
  <c r="P319" i="5"/>
  <c r="Q319" i="5" s="1"/>
  <c r="R319" i="5" s="1"/>
  <c r="S319" i="5" s="1"/>
  <c r="P321" i="5"/>
  <c r="Q321" i="5" s="1"/>
  <c r="R321" i="5" s="1"/>
  <c r="S321" i="5" s="1"/>
  <c r="P323" i="5"/>
  <c r="Q323" i="5" s="1"/>
  <c r="R323" i="5" s="1"/>
  <c r="S323" i="5" s="1"/>
  <c r="P325" i="5"/>
  <c r="Q325" i="5" s="1"/>
  <c r="R325" i="5" s="1"/>
  <c r="S325" i="5" s="1"/>
  <c r="P327" i="5"/>
  <c r="Q327" i="5" s="1"/>
  <c r="R327" i="5" s="1"/>
  <c r="S327" i="5" s="1"/>
  <c r="P329" i="5"/>
  <c r="Q329" i="5" s="1"/>
  <c r="R329" i="5" s="1"/>
  <c r="S329" i="5" s="1"/>
  <c r="P331" i="5"/>
  <c r="Q331" i="5" s="1"/>
  <c r="R331" i="5" s="1"/>
  <c r="S331" i="5" s="1"/>
  <c r="P332" i="5"/>
  <c r="Q332" i="5" s="1"/>
  <c r="R332" i="5" s="1"/>
  <c r="S332" i="5" s="1"/>
  <c r="P333" i="5"/>
  <c r="Q333" i="5" s="1"/>
  <c r="R333" i="5" s="1"/>
  <c r="S333" i="5" s="1"/>
  <c r="P238" i="5"/>
  <c r="Q238" i="5" s="1"/>
  <c r="R238" i="5" s="1"/>
  <c r="S238" i="5" s="1"/>
  <c r="P239" i="5"/>
  <c r="Q239" i="5" s="1"/>
  <c r="R239" i="5" s="1"/>
  <c r="S239" i="5" s="1"/>
  <c r="F239" i="5"/>
  <c r="P240" i="5"/>
  <c r="Q240" i="5" s="1"/>
  <c r="R240" i="5" s="1"/>
  <c r="S240" i="5" s="1"/>
  <c r="F240" i="5"/>
  <c r="P241" i="5"/>
  <c r="Q241" i="5" s="1"/>
  <c r="R241" i="5" s="1"/>
  <c r="S241" i="5" s="1"/>
  <c r="F241" i="5"/>
  <c r="P242" i="5"/>
  <c r="Q242" i="5" s="1"/>
  <c r="R242" i="5" s="1"/>
  <c r="S242" i="5" s="1"/>
  <c r="F242" i="5"/>
  <c r="P243" i="5"/>
  <c r="Q243" i="5" s="1"/>
  <c r="R243" i="5" s="1"/>
  <c r="S243" i="5" s="1"/>
  <c r="F243" i="5"/>
  <c r="P244" i="5"/>
  <c r="Q244" i="5" s="1"/>
  <c r="R244" i="5" s="1"/>
  <c r="S244" i="5" s="1"/>
  <c r="F244" i="5"/>
  <c r="P245" i="5"/>
  <c r="Q245" i="5" s="1"/>
  <c r="R245" i="5" s="1"/>
  <c r="S245" i="5" s="1"/>
  <c r="F245" i="5"/>
  <c r="P246" i="5"/>
  <c r="Q246" i="5" s="1"/>
  <c r="R246" i="5" s="1"/>
  <c r="S246" i="5" s="1"/>
  <c r="F246" i="5"/>
  <c r="P247" i="5"/>
  <c r="Q247" i="5" s="1"/>
  <c r="R247" i="5" s="1"/>
  <c r="S247" i="5" s="1"/>
  <c r="F247" i="5"/>
  <c r="P248" i="5"/>
  <c r="Q248" i="5" s="1"/>
  <c r="R248" i="5" s="1"/>
  <c r="S248" i="5" s="1"/>
  <c r="F248" i="5"/>
  <c r="P249" i="5"/>
  <c r="Q249" i="5" s="1"/>
  <c r="R249" i="5" s="1"/>
  <c r="S249" i="5" s="1"/>
  <c r="F249" i="5"/>
  <c r="P250" i="5"/>
  <c r="Q250" i="5" s="1"/>
  <c r="R250" i="5" s="1"/>
  <c r="S250" i="5" s="1"/>
  <c r="F250" i="5"/>
  <c r="P251" i="5"/>
  <c r="Q251" i="5" s="1"/>
  <c r="R251" i="5" s="1"/>
  <c r="S251" i="5" s="1"/>
  <c r="F251" i="5"/>
  <c r="P252" i="5"/>
  <c r="Q252" i="5" s="1"/>
  <c r="R252" i="5" s="1"/>
  <c r="S252" i="5" s="1"/>
  <c r="F252" i="5"/>
  <c r="P253" i="5"/>
  <c r="Q253" i="5" s="1"/>
  <c r="R253" i="5" s="1"/>
  <c r="S253" i="5" s="1"/>
  <c r="F253" i="5"/>
  <c r="P254" i="5"/>
  <c r="Q254" i="5" s="1"/>
  <c r="R254" i="5" s="1"/>
  <c r="S254" i="5" s="1"/>
  <c r="F254" i="5"/>
  <c r="P255" i="5"/>
  <c r="Q255" i="5" s="1"/>
  <c r="R255" i="5" s="1"/>
  <c r="S255" i="5" s="1"/>
  <c r="F255" i="5"/>
  <c r="P256" i="5"/>
  <c r="Q256" i="5" s="1"/>
  <c r="R256" i="5" s="1"/>
  <c r="S256" i="5" s="1"/>
  <c r="F256" i="5"/>
  <c r="P257" i="5"/>
  <c r="Q257" i="5" s="1"/>
  <c r="R257" i="5" s="1"/>
  <c r="S257" i="5" s="1"/>
  <c r="F257" i="5"/>
  <c r="P258" i="5"/>
  <c r="Q258" i="5" s="1"/>
  <c r="R258" i="5" s="1"/>
  <c r="S258" i="5" s="1"/>
  <c r="F258" i="5"/>
  <c r="P259" i="5"/>
  <c r="Q259" i="5" s="1"/>
  <c r="R259" i="5" s="1"/>
  <c r="S259" i="5" s="1"/>
  <c r="F259" i="5"/>
  <c r="P260" i="5"/>
  <c r="Q260" i="5" s="1"/>
  <c r="R260" i="5" s="1"/>
  <c r="S260" i="5" s="1"/>
  <c r="F260" i="5"/>
  <c r="P261" i="5"/>
  <c r="Q261" i="5" s="1"/>
  <c r="R261" i="5" s="1"/>
  <c r="S261" i="5" s="1"/>
  <c r="F261" i="5"/>
  <c r="P262" i="5"/>
  <c r="Q262" i="5" s="1"/>
  <c r="R262" i="5" s="1"/>
  <c r="S262" i="5" s="1"/>
  <c r="F262" i="5"/>
  <c r="P263" i="5"/>
  <c r="Q263" i="5" s="1"/>
  <c r="R263" i="5" s="1"/>
  <c r="S263" i="5" s="1"/>
  <c r="F263" i="5"/>
  <c r="P264" i="5"/>
  <c r="Q264" i="5" s="1"/>
  <c r="R264" i="5" s="1"/>
  <c r="S264" i="5" s="1"/>
  <c r="F264" i="5"/>
  <c r="P265" i="5"/>
  <c r="Q265" i="5" s="1"/>
  <c r="R265" i="5" s="1"/>
  <c r="S265" i="5" s="1"/>
  <c r="P267" i="5"/>
  <c r="Q267" i="5" s="1"/>
  <c r="R267" i="5" s="1"/>
  <c r="S267" i="5" s="1"/>
  <c r="P269" i="5"/>
  <c r="Q269" i="5" s="1"/>
  <c r="R269" i="5" s="1"/>
  <c r="S269" i="5" s="1"/>
  <c r="P271" i="5"/>
  <c r="Q271" i="5" s="1"/>
  <c r="R271" i="5" s="1"/>
  <c r="S271" i="5" s="1"/>
  <c r="P273" i="5"/>
  <c r="P274" i="5"/>
  <c r="Q274" i="5" s="1"/>
  <c r="R274" i="5" s="1"/>
  <c r="S274" i="5" s="1"/>
  <c r="P276" i="5"/>
  <c r="Q276" i="5" s="1"/>
  <c r="R276" i="5" s="1"/>
  <c r="S276" i="5" s="1"/>
  <c r="P278" i="5"/>
  <c r="Q278" i="5" s="1"/>
  <c r="R278" i="5" s="1"/>
  <c r="S278" i="5" s="1"/>
  <c r="P280" i="5"/>
  <c r="Q280" i="5" s="1"/>
  <c r="R280" i="5" s="1"/>
  <c r="S280" i="5" s="1"/>
  <c r="P282" i="5"/>
  <c r="Q282" i="5" s="1"/>
  <c r="R282" i="5" s="1"/>
  <c r="S282" i="5" s="1"/>
  <c r="P284" i="5"/>
  <c r="Q284" i="5" s="1"/>
  <c r="R284" i="5" s="1"/>
  <c r="S284" i="5" s="1"/>
  <c r="P286" i="5"/>
  <c r="Q286" i="5" s="1"/>
  <c r="R286" i="5" s="1"/>
  <c r="S286" i="5" s="1"/>
  <c r="P288" i="5"/>
  <c r="Q288" i="5" s="1"/>
  <c r="R288" i="5" s="1"/>
  <c r="S288" i="5" s="1"/>
  <c r="P290" i="5"/>
  <c r="Q290" i="5" s="1"/>
  <c r="R290" i="5" s="1"/>
  <c r="S290" i="5" s="1"/>
  <c r="P292" i="5"/>
  <c r="Q292" i="5" s="1"/>
  <c r="R292" i="5" s="1"/>
  <c r="S292" i="5" s="1"/>
  <c r="P294" i="5"/>
  <c r="Q294" i="5" s="1"/>
  <c r="R294" i="5" s="1"/>
  <c r="S294" i="5" s="1"/>
  <c r="P296" i="5"/>
  <c r="Q296" i="5" s="1"/>
  <c r="R296" i="5" s="1"/>
  <c r="S296" i="5" s="1"/>
  <c r="P298" i="5"/>
  <c r="Q298" i="5" s="1"/>
  <c r="R298" i="5" s="1"/>
  <c r="S298" i="5" s="1"/>
  <c r="P300" i="5"/>
  <c r="Q300" i="5" s="1"/>
  <c r="R300" i="5" s="1"/>
  <c r="S300" i="5" s="1"/>
  <c r="P302" i="5"/>
  <c r="Q302" i="5" s="1"/>
  <c r="R302" i="5" s="1"/>
  <c r="S302" i="5" s="1"/>
  <c r="P304" i="5"/>
  <c r="Q304" i="5" s="1"/>
  <c r="R304" i="5" s="1"/>
  <c r="S304" i="5" s="1"/>
  <c r="P306" i="5"/>
  <c r="P307" i="5"/>
  <c r="Q307" i="5" s="1"/>
  <c r="R307" i="5" s="1"/>
  <c r="S307" i="5" s="1"/>
  <c r="P309" i="5"/>
  <c r="Q309" i="5" s="1"/>
  <c r="R309" i="5" s="1"/>
  <c r="S309" i="5" s="1"/>
  <c r="P311" i="5"/>
  <c r="Q311" i="5" s="1"/>
  <c r="R311" i="5" s="1"/>
  <c r="S311" i="5" s="1"/>
  <c r="P313" i="5"/>
  <c r="Q313" i="5" s="1"/>
  <c r="R313" i="5" s="1"/>
  <c r="S313" i="5" s="1"/>
  <c r="P318" i="5"/>
  <c r="Q318" i="5" s="1"/>
  <c r="R318" i="5" s="1"/>
  <c r="S318" i="5" s="1"/>
  <c r="P320" i="5"/>
  <c r="Q320" i="5" s="1"/>
  <c r="R320" i="5" s="1"/>
  <c r="S320" i="5" s="1"/>
  <c r="P322" i="5"/>
  <c r="Q322" i="5" s="1"/>
  <c r="R322" i="5" s="1"/>
  <c r="S322" i="5" s="1"/>
  <c r="P324" i="5"/>
  <c r="Q324" i="5" s="1"/>
  <c r="R324" i="5" s="1"/>
  <c r="S324" i="5" s="1"/>
  <c r="P326" i="5"/>
  <c r="Q326" i="5" s="1"/>
  <c r="R326" i="5" s="1"/>
  <c r="S326" i="5" s="1"/>
  <c r="P328" i="5"/>
  <c r="Q328" i="5" s="1"/>
  <c r="R328" i="5" s="1"/>
  <c r="S328" i="5" s="1"/>
  <c r="P330" i="5"/>
  <c r="Q330" i="5" s="1"/>
  <c r="R330" i="5" s="1"/>
  <c r="S330" i="5" s="1"/>
  <c r="P334" i="5"/>
  <c r="Q334" i="5" s="1"/>
  <c r="R334" i="5" s="1"/>
  <c r="S334" i="5" s="1"/>
  <c r="P335" i="5"/>
  <c r="Q335" i="5" s="1"/>
  <c r="R335" i="5" s="1"/>
  <c r="S335" i="5" s="1"/>
  <c r="F335" i="5"/>
  <c r="P336" i="5"/>
  <c r="Q336" i="5" s="1"/>
  <c r="R336" i="5" s="1"/>
  <c r="S336" i="5" s="1"/>
  <c r="F336" i="5"/>
  <c r="P345" i="5"/>
  <c r="Q345" i="5" s="1"/>
  <c r="R345" i="5" s="1"/>
  <c r="S345" i="5" s="1"/>
  <c r="P347" i="5"/>
  <c r="Q347" i="5" s="1"/>
  <c r="R347" i="5" s="1"/>
  <c r="S347" i="5" s="1"/>
  <c r="P349" i="5"/>
  <c r="Q349" i="5" s="1"/>
  <c r="R349" i="5" s="1"/>
  <c r="S349" i="5" s="1"/>
  <c r="P351" i="5"/>
  <c r="Q351" i="5" s="1"/>
  <c r="R351" i="5" s="1"/>
  <c r="S351" i="5" s="1"/>
  <c r="P353" i="5"/>
  <c r="Q353" i="5" s="1"/>
  <c r="R353" i="5" s="1"/>
  <c r="S353" i="5" s="1"/>
  <c r="P355" i="5"/>
  <c r="Q355" i="5" s="1"/>
  <c r="R355" i="5" s="1"/>
  <c r="S355" i="5" s="1"/>
  <c r="P357" i="5"/>
  <c r="Q357" i="5" s="1"/>
  <c r="R357" i="5" s="1"/>
  <c r="S357" i="5" s="1"/>
  <c r="P359" i="5"/>
  <c r="Q359" i="5" s="1"/>
  <c r="R359" i="5" s="1"/>
  <c r="S359" i="5" s="1"/>
  <c r="P361" i="5"/>
  <c r="Q361" i="5" s="1"/>
  <c r="R361" i="5" s="1"/>
  <c r="S361" i="5" s="1"/>
  <c r="F265" i="5"/>
  <c r="F266" i="5"/>
  <c r="F267" i="5"/>
  <c r="F268" i="5"/>
  <c r="F269" i="5"/>
  <c r="F270" i="5"/>
  <c r="F271"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6" i="5"/>
  <c r="F307" i="5"/>
  <c r="F308" i="5"/>
  <c r="F309" i="5"/>
  <c r="F310" i="5"/>
  <c r="F311" i="5"/>
  <c r="F312" i="5"/>
  <c r="F313" i="5"/>
  <c r="F314" i="5"/>
  <c r="F316" i="5"/>
  <c r="F317" i="5"/>
  <c r="F318" i="5"/>
  <c r="F319" i="5"/>
  <c r="F320" i="5"/>
  <c r="F321" i="5"/>
  <c r="F322" i="5"/>
  <c r="F323" i="5"/>
  <c r="F324" i="5"/>
  <c r="F325" i="5"/>
  <c r="F326" i="5"/>
  <c r="F327" i="5"/>
  <c r="F328" i="5"/>
  <c r="F329" i="5"/>
  <c r="F330" i="5"/>
  <c r="F331" i="5"/>
  <c r="F332" i="5"/>
  <c r="F333" i="5"/>
  <c r="P338" i="5"/>
  <c r="F338" i="5"/>
  <c r="P339" i="5"/>
  <c r="Q339" i="5" s="1"/>
  <c r="R339" i="5" s="1"/>
  <c r="S339" i="5" s="1"/>
  <c r="F339" i="5"/>
  <c r="P340" i="5"/>
  <c r="Q340" i="5" s="1"/>
  <c r="R340" i="5" s="1"/>
  <c r="S340" i="5" s="1"/>
  <c r="F340" i="5"/>
  <c r="P341" i="5"/>
  <c r="Q341" i="5" s="1"/>
  <c r="R341" i="5" s="1"/>
  <c r="S341" i="5" s="1"/>
  <c r="F341" i="5"/>
  <c r="P342" i="5"/>
  <c r="Q342" i="5" s="1"/>
  <c r="R342" i="5" s="1"/>
  <c r="S342" i="5" s="1"/>
  <c r="F342" i="5"/>
  <c r="P343" i="5"/>
  <c r="Q343" i="5" s="1"/>
  <c r="R343" i="5" s="1"/>
  <c r="S343" i="5" s="1"/>
  <c r="F343" i="5"/>
  <c r="P344" i="5"/>
  <c r="Q344" i="5" s="1"/>
  <c r="R344" i="5" s="1"/>
  <c r="S344" i="5" s="1"/>
  <c r="P346" i="5"/>
  <c r="Q346" i="5" s="1"/>
  <c r="R346" i="5" s="1"/>
  <c r="S346" i="5" s="1"/>
  <c r="P348" i="5"/>
  <c r="Q348" i="5" s="1"/>
  <c r="R348" i="5" s="1"/>
  <c r="S348" i="5" s="1"/>
  <c r="P350" i="5"/>
  <c r="Q350" i="5" s="1"/>
  <c r="R350" i="5" s="1"/>
  <c r="S350" i="5" s="1"/>
  <c r="P352" i="5"/>
  <c r="Q352" i="5" s="1"/>
  <c r="R352" i="5" s="1"/>
  <c r="S352" i="5" s="1"/>
  <c r="P354" i="5"/>
  <c r="Q354" i="5" s="1"/>
  <c r="R354" i="5" s="1"/>
  <c r="S354" i="5" s="1"/>
  <c r="P356" i="5"/>
  <c r="Q356" i="5" s="1"/>
  <c r="R356" i="5" s="1"/>
  <c r="S356" i="5" s="1"/>
  <c r="P358" i="5"/>
  <c r="Q358" i="5" s="1"/>
  <c r="R358" i="5" s="1"/>
  <c r="S358" i="5" s="1"/>
  <c r="P360" i="5"/>
  <c r="Q360" i="5" s="1"/>
  <c r="R360" i="5" s="1"/>
  <c r="S360" i="5" s="1"/>
  <c r="P362" i="5"/>
  <c r="Q362" i="5" s="1"/>
  <c r="R362" i="5" s="1"/>
  <c r="S362" i="5" s="1"/>
  <c r="P363" i="5"/>
  <c r="Q363" i="5" s="1"/>
  <c r="R363" i="5" s="1"/>
  <c r="S363" i="5" s="1"/>
  <c r="P373" i="5"/>
  <c r="Q373" i="5" s="1"/>
  <c r="R373" i="5" s="1"/>
  <c r="S373" i="5" s="1"/>
  <c r="F373" i="5"/>
  <c r="P375" i="5"/>
  <c r="Q375" i="5" s="1"/>
  <c r="R375" i="5" s="1"/>
  <c r="S375" i="5" s="1"/>
  <c r="F375" i="5"/>
  <c r="P377" i="5"/>
  <c r="Q377" i="5" s="1"/>
  <c r="R377" i="5" s="1"/>
  <c r="S377" i="5" s="1"/>
  <c r="F377" i="5"/>
  <c r="P379" i="5"/>
  <c r="Q379" i="5" s="1"/>
  <c r="R379" i="5" s="1"/>
  <c r="S379" i="5" s="1"/>
  <c r="F379" i="5"/>
  <c r="P381" i="5"/>
  <c r="Q381" i="5" s="1"/>
  <c r="R381" i="5" s="1"/>
  <c r="S381" i="5" s="1"/>
  <c r="F381" i="5"/>
  <c r="P383" i="5"/>
  <c r="Q383" i="5" s="1"/>
  <c r="R383" i="5" s="1"/>
  <c r="S383" i="5" s="1"/>
  <c r="F383" i="5"/>
  <c r="P385" i="5"/>
  <c r="Q385" i="5" s="1"/>
  <c r="R385" i="5" s="1"/>
  <c r="S385" i="5" s="1"/>
  <c r="F385" i="5"/>
  <c r="P387" i="5"/>
  <c r="Q387" i="5" s="1"/>
  <c r="R387" i="5" s="1"/>
  <c r="S387" i="5" s="1"/>
  <c r="F387" i="5"/>
  <c r="P389" i="5"/>
  <c r="Q389" i="5" s="1"/>
  <c r="R389" i="5" s="1"/>
  <c r="S389" i="5" s="1"/>
  <c r="F389" i="5"/>
  <c r="P391" i="5"/>
  <c r="Q391" i="5" s="1"/>
  <c r="R391" i="5" s="1"/>
  <c r="S391" i="5" s="1"/>
  <c r="F391" i="5"/>
  <c r="F344" i="5"/>
  <c r="F345" i="5"/>
  <c r="F346" i="5"/>
  <c r="F347" i="5"/>
  <c r="F348" i="5"/>
  <c r="F349" i="5"/>
  <c r="F350" i="5"/>
  <c r="F351" i="5"/>
  <c r="F352" i="5"/>
  <c r="F353" i="5"/>
  <c r="F354" i="5"/>
  <c r="F355" i="5"/>
  <c r="F356" i="5"/>
  <c r="F357" i="5"/>
  <c r="F358" i="5"/>
  <c r="F359" i="5"/>
  <c r="F360" i="5"/>
  <c r="F361" i="5"/>
  <c r="F362" i="5"/>
  <c r="F363" i="5"/>
  <c r="P374" i="5"/>
  <c r="Q374" i="5" s="1"/>
  <c r="R374" i="5" s="1"/>
  <c r="S374" i="5" s="1"/>
  <c r="F374" i="5"/>
  <c r="P376" i="5"/>
  <c r="Q376" i="5" s="1"/>
  <c r="R376" i="5" s="1"/>
  <c r="S376" i="5" s="1"/>
  <c r="F376" i="5"/>
  <c r="P378" i="5"/>
  <c r="Q378" i="5" s="1"/>
  <c r="R378" i="5" s="1"/>
  <c r="S378" i="5" s="1"/>
  <c r="F378" i="5"/>
  <c r="P380" i="5"/>
  <c r="Q380" i="5" s="1"/>
  <c r="R380" i="5" s="1"/>
  <c r="S380" i="5" s="1"/>
  <c r="F380" i="5"/>
  <c r="P382" i="5"/>
  <c r="Q382" i="5" s="1"/>
  <c r="R382" i="5" s="1"/>
  <c r="S382" i="5" s="1"/>
  <c r="F382" i="5"/>
  <c r="P384" i="5"/>
  <c r="Q384" i="5" s="1"/>
  <c r="R384" i="5" s="1"/>
  <c r="S384" i="5" s="1"/>
  <c r="F384" i="5"/>
  <c r="P386" i="5"/>
  <c r="Q386" i="5" s="1"/>
  <c r="R386" i="5" s="1"/>
  <c r="S386" i="5" s="1"/>
  <c r="F386" i="5"/>
  <c r="P388" i="5"/>
  <c r="Q388" i="5" s="1"/>
  <c r="R388" i="5" s="1"/>
  <c r="S388" i="5" s="1"/>
  <c r="F388" i="5"/>
  <c r="P390" i="5"/>
  <c r="Q390" i="5" s="1"/>
  <c r="R390" i="5" s="1"/>
  <c r="S390" i="5" s="1"/>
  <c r="F390" i="5"/>
  <c r="P396" i="5"/>
  <c r="F396" i="5"/>
  <c r="P397" i="5"/>
  <c r="Q397" i="5" s="1"/>
  <c r="R397" i="5" s="1"/>
  <c r="S397" i="5" s="1"/>
  <c r="F397" i="5"/>
  <c r="P399" i="5"/>
  <c r="Q399" i="5" s="1"/>
  <c r="R399" i="5" s="1"/>
  <c r="S399" i="5" s="1"/>
  <c r="F399" i="5"/>
  <c r="P401" i="5"/>
  <c r="Q401" i="5" s="1"/>
  <c r="R401" i="5" s="1"/>
  <c r="S401" i="5" s="1"/>
  <c r="F401" i="5"/>
  <c r="P403" i="5"/>
  <c r="Q403" i="5" s="1"/>
  <c r="R403" i="5" s="1"/>
  <c r="S403" i="5" s="1"/>
  <c r="F403" i="5"/>
  <c r="P405" i="5"/>
  <c r="Q405" i="5" s="1"/>
  <c r="R405" i="5" s="1"/>
  <c r="S405" i="5" s="1"/>
  <c r="F405" i="5"/>
  <c r="P407" i="5"/>
  <c r="Q407" i="5" s="1"/>
  <c r="R407" i="5" s="1"/>
  <c r="S407" i="5" s="1"/>
  <c r="F407" i="5"/>
  <c r="P409" i="5"/>
  <c r="Q409" i="5" s="1"/>
  <c r="R409" i="5" s="1"/>
  <c r="S409" i="5" s="1"/>
  <c r="F409" i="5"/>
  <c r="P398" i="5"/>
  <c r="Q398" i="5" s="1"/>
  <c r="R398" i="5" s="1"/>
  <c r="S398" i="5" s="1"/>
  <c r="F398" i="5"/>
  <c r="P400" i="5"/>
  <c r="Q400" i="5" s="1"/>
  <c r="R400" i="5" s="1"/>
  <c r="S400" i="5" s="1"/>
  <c r="F400" i="5"/>
  <c r="P402" i="5"/>
  <c r="Q402" i="5" s="1"/>
  <c r="R402" i="5" s="1"/>
  <c r="S402" i="5" s="1"/>
  <c r="F402" i="5"/>
  <c r="P404" i="5"/>
  <c r="Q404" i="5" s="1"/>
  <c r="R404" i="5" s="1"/>
  <c r="S404" i="5" s="1"/>
  <c r="F404" i="5"/>
  <c r="P406" i="5"/>
  <c r="Q406" i="5" s="1"/>
  <c r="R406" i="5" s="1"/>
  <c r="S406" i="5" s="1"/>
  <c r="F406" i="5"/>
  <c r="P408" i="5"/>
  <c r="Q408" i="5" s="1"/>
  <c r="R408" i="5" s="1"/>
  <c r="S408" i="5" s="1"/>
  <c r="F408" i="5"/>
  <c r="P392" i="5"/>
  <c r="Q392" i="5" s="1"/>
  <c r="R392" i="5" s="1"/>
  <c r="S392" i="5" s="1"/>
  <c r="F392" i="5"/>
  <c r="P393" i="5"/>
  <c r="Q393" i="5" s="1"/>
  <c r="R393" i="5" s="1"/>
  <c r="S393" i="5" s="1"/>
  <c r="F393" i="5"/>
  <c r="P394" i="5"/>
  <c r="Q394" i="5" s="1"/>
  <c r="R394" i="5" s="1"/>
  <c r="S394" i="5" s="1"/>
  <c r="F394" i="5"/>
  <c r="P411" i="5"/>
  <c r="F411" i="5"/>
  <c r="P412" i="5"/>
  <c r="Q412" i="5" s="1"/>
  <c r="R412" i="5" s="1"/>
  <c r="S412" i="5" s="1"/>
  <c r="F412" i="5"/>
  <c r="P413" i="5"/>
  <c r="Q413" i="5" s="1"/>
  <c r="R413" i="5" s="1"/>
  <c r="S413" i="5" s="1"/>
  <c r="F413" i="5"/>
  <c r="P414" i="5"/>
  <c r="Q414" i="5" s="1"/>
  <c r="R414" i="5" s="1"/>
  <c r="S414" i="5" s="1"/>
  <c r="F414" i="5"/>
  <c r="P415" i="5"/>
  <c r="Q415" i="5" s="1"/>
  <c r="R415" i="5" s="1"/>
  <c r="S415" i="5" s="1"/>
  <c r="F415" i="5"/>
  <c r="P416" i="5"/>
  <c r="Q416" i="5" s="1"/>
  <c r="R416" i="5" s="1"/>
  <c r="S416" i="5" s="1"/>
  <c r="F416" i="5"/>
  <c r="P417" i="5"/>
  <c r="Q417" i="5" s="1"/>
  <c r="R417" i="5" s="1"/>
  <c r="S417" i="5" s="1"/>
  <c r="F417" i="5"/>
  <c r="P418" i="5"/>
  <c r="Q418" i="5" s="1"/>
  <c r="R418" i="5" s="1"/>
  <c r="S418" i="5" s="1"/>
  <c r="F418" i="5"/>
  <c r="P419" i="5"/>
  <c r="Q419" i="5" s="1"/>
  <c r="R419" i="5" s="1"/>
  <c r="S419" i="5" s="1"/>
  <c r="F419" i="5"/>
  <c r="P420" i="5"/>
  <c r="Q420" i="5" s="1"/>
  <c r="R420" i="5" s="1"/>
  <c r="S420" i="5" s="1"/>
  <c r="F420" i="5"/>
  <c r="P421" i="5"/>
  <c r="Q421" i="5" s="1"/>
  <c r="R421" i="5" s="1"/>
  <c r="S421" i="5" s="1"/>
  <c r="F421" i="5"/>
  <c r="P422" i="5"/>
  <c r="Q422" i="5" s="1"/>
  <c r="R422" i="5" s="1"/>
  <c r="S422" i="5" s="1"/>
  <c r="F422" i="5"/>
  <c r="P423" i="5"/>
  <c r="Q423" i="5" s="1"/>
  <c r="R423" i="5" s="1"/>
  <c r="S423" i="5" s="1"/>
  <c r="F423" i="5"/>
  <c r="P424" i="5"/>
  <c r="Q424" i="5" s="1"/>
  <c r="R424" i="5" s="1"/>
  <c r="S424" i="5" s="1"/>
  <c r="F424" i="5"/>
  <c r="P425" i="5"/>
  <c r="Q425" i="5" s="1"/>
  <c r="R425" i="5" s="1"/>
  <c r="S425" i="5" s="1"/>
  <c r="F425" i="5"/>
  <c r="P465" i="5"/>
  <c r="Q465" i="5" s="1"/>
  <c r="R465" i="5" s="1"/>
  <c r="S465" i="5" s="1"/>
  <c r="F465" i="5"/>
  <c r="P466" i="5"/>
  <c r="Q466" i="5" s="1"/>
  <c r="R466" i="5" s="1"/>
  <c r="S466" i="5" s="1"/>
  <c r="F466" i="5"/>
  <c r="P467" i="5"/>
  <c r="Q467" i="5" s="1"/>
  <c r="R467" i="5" s="1"/>
  <c r="S467" i="5" s="1"/>
  <c r="F467" i="5"/>
  <c r="P468" i="5"/>
  <c r="Q468" i="5" s="1"/>
  <c r="R468" i="5" s="1"/>
  <c r="S468" i="5" s="1"/>
  <c r="F468" i="5"/>
  <c r="P469" i="5"/>
  <c r="Q469" i="5" s="1"/>
  <c r="R469" i="5" s="1"/>
  <c r="S469" i="5" s="1"/>
  <c r="F469" i="5"/>
  <c r="P470" i="5"/>
  <c r="Q470" i="5" s="1"/>
  <c r="R470" i="5" s="1"/>
  <c r="S470" i="5" s="1"/>
  <c r="F470" i="5"/>
  <c r="P471" i="5"/>
  <c r="Q471" i="5" s="1"/>
  <c r="R471" i="5" s="1"/>
  <c r="S471" i="5" s="1"/>
  <c r="F471" i="5"/>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 i="1"/>
  <c r="Q13" i="5" l="1"/>
  <c r="P12" i="5"/>
  <c r="T471" i="5"/>
  <c r="U471" i="5" s="1"/>
  <c r="V471" i="5" s="1"/>
  <c r="W471" i="5" s="1"/>
  <c r="X471" i="5" s="1"/>
  <c r="Y471" i="5" s="1"/>
  <c r="Z471" i="5" s="1"/>
  <c r="AA471" i="5" s="1"/>
  <c r="AB471" i="5" s="1"/>
  <c r="AC471" i="5" s="1"/>
  <c r="AD471" i="5" s="1"/>
  <c r="AE471" i="5"/>
  <c r="T470" i="5"/>
  <c r="U470" i="5" s="1"/>
  <c r="V470" i="5" s="1"/>
  <c r="W470" i="5" s="1"/>
  <c r="X470" i="5" s="1"/>
  <c r="Y470" i="5" s="1"/>
  <c r="Z470" i="5" s="1"/>
  <c r="AA470" i="5" s="1"/>
  <c r="AB470" i="5" s="1"/>
  <c r="AC470" i="5" s="1"/>
  <c r="AD470" i="5" s="1"/>
  <c r="T469" i="5"/>
  <c r="U469" i="5" s="1"/>
  <c r="V469" i="5" s="1"/>
  <c r="W469" i="5" s="1"/>
  <c r="X469" i="5" s="1"/>
  <c r="Y469" i="5" s="1"/>
  <c r="Z469" i="5" s="1"/>
  <c r="AA469" i="5" s="1"/>
  <c r="AB469" i="5" s="1"/>
  <c r="AC469" i="5" s="1"/>
  <c r="AD469" i="5" s="1"/>
  <c r="AE469" i="5"/>
  <c r="T468" i="5"/>
  <c r="U468" i="5" s="1"/>
  <c r="V468" i="5" s="1"/>
  <c r="W468" i="5" s="1"/>
  <c r="X468" i="5" s="1"/>
  <c r="Y468" i="5" s="1"/>
  <c r="Z468" i="5" s="1"/>
  <c r="AA468" i="5" s="1"/>
  <c r="AB468" i="5" s="1"/>
  <c r="AC468" i="5" s="1"/>
  <c r="AD468" i="5" s="1"/>
  <c r="T467" i="5"/>
  <c r="U467" i="5" s="1"/>
  <c r="V467" i="5" s="1"/>
  <c r="W467" i="5" s="1"/>
  <c r="X467" i="5" s="1"/>
  <c r="Y467" i="5" s="1"/>
  <c r="Z467" i="5" s="1"/>
  <c r="AA467" i="5" s="1"/>
  <c r="AB467" i="5" s="1"/>
  <c r="AC467" i="5" s="1"/>
  <c r="AD467" i="5" s="1"/>
  <c r="T466" i="5"/>
  <c r="U466" i="5" s="1"/>
  <c r="V466" i="5" s="1"/>
  <c r="W466" i="5" s="1"/>
  <c r="X466" i="5" s="1"/>
  <c r="Y466" i="5" s="1"/>
  <c r="Z466" i="5" s="1"/>
  <c r="AA466" i="5" s="1"/>
  <c r="AB466" i="5" s="1"/>
  <c r="AC466" i="5" s="1"/>
  <c r="AD466" i="5" s="1"/>
  <c r="T465" i="5"/>
  <c r="U465" i="5" s="1"/>
  <c r="V465" i="5" s="1"/>
  <c r="W465" i="5" s="1"/>
  <c r="X465" i="5" s="1"/>
  <c r="Y465" i="5" s="1"/>
  <c r="Z465" i="5" s="1"/>
  <c r="AA465" i="5" s="1"/>
  <c r="AB465" i="5" s="1"/>
  <c r="AC465" i="5" s="1"/>
  <c r="AD465" i="5" s="1"/>
  <c r="T425" i="5"/>
  <c r="U425" i="5" s="1"/>
  <c r="V425" i="5" s="1"/>
  <c r="W425" i="5" s="1"/>
  <c r="X425" i="5" s="1"/>
  <c r="Y425" i="5" s="1"/>
  <c r="Z425" i="5" s="1"/>
  <c r="AA425" i="5" s="1"/>
  <c r="AB425" i="5" s="1"/>
  <c r="AC425" i="5" s="1"/>
  <c r="AD425" i="5" s="1"/>
  <c r="T424" i="5"/>
  <c r="U424" i="5" s="1"/>
  <c r="V424" i="5" s="1"/>
  <c r="W424" i="5" s="1"/>
  <c r="X424" i="5" s="1"/>
  <c r="Y424" i="5" s="1"/>
  <c r="Z424" i="5" s="1"/>
  <c r="AA424" i="5" s="1"/>
  <c r="AB424" i="5" s="1"/>
  <c r="AC424" i="5" s="1"/>
  <c r="AD424" i="5" s="1"/>
  <c r="AE424" i="5"/>
  <c r="T423" i="5"/>
  <c r="U423" i="5" s="1"/>
  <c r="V423" i="5" s="1"/>
  <c r="W423" i="5" s="1"/>
  <c r="X423" i="5" s="1"/>
  <c r="Y423" i="5" s="1"/>
  <c r="Z423" i="5" s="1"/>
  <c r="AA423" i="5" s="1"/>
  <c r="AB423" i="5" s="1"/>
  <c r="AC423" i="5" s="1"/>
  <c r="AD423" i="5" s="1"/>
  <c r="AE423" i="5"/>
  <c r="T422" i="5"/>
  <c r="U422" i="5" s="1"/>
  <c r="V422" i="5" s="1"/>
  <c r="W422" i="5" s="1"/>
  <c r="X422" i="5" s="1"/>
  <c r="Y422" i="5" s="1"/>
  <c r="Z422" i="5" s="1"/>
  <c r="AA422" i="5" s="1"/>
  <c r="AB422" i="5" s="1"/>
  <c r="AC422" i="5" s="1"/>
  <c r="AD422" i="5" s="1"/>
  <c r="AE422" i="5"/>
  <c r="T421" i="5"/>
  <c r="U421" i="5" s="1"/>
  <c r="V421" i="5" s="1"/>
  <c r="W421" i="5" s="1"/>
  <c r="X421" i="5" s="1"/>
  <c r="Y421" i="5" s="1"/>
  <c r="Z421" i="5" s="1"/>
  <c r="AA421" i="5" s="1"/>
  <c r="AB421" i="5" s="1"/>
  <c r="AC421" i="5" s="1"/>
  <c r="AD421" i="5" s="1"/>
  <c r="AE421" i="5"/>
  <c r="T420" i="5"/>
  <c r="U420" i="5" s="1"/>
  <c r="V420" i="5" s="1"/>
  <c r="W420" i="5" s="1"/>
  <c r="X420" i="5" s="1"/>
  <c r="Y420" i="5" s="1"/>
  <c r="Z420" i="5" s="1"/>
  <c r="AA420" i="5" s="1"/>
  <c r="AB420" i="5" s="1"/>
  <c r="AC420" i="5" s="1"/>
  <c r="AD420" i="5" s="1"/>
  <c r="AE420" i="5"/>
  <c r="T419" i="5"/>
  <c r="U419" i="5" s="1"/>
  <c r="V419" i="5" s="1"/>
  <c r="W419" i="5" s="1"/>
  <c r="X419" i="5" s="1"/>
  <c r="Y419" i="5" s="1"/>
  <c r="Z419" i="5" s="1"/>
  <c r="AA419" i="5" s="1"/>
  <c r="AB419" i="5" s="1"/>
  <c r="AC419" i="5" s="1"/>
  <c r="AD419" i="5" s="1"/>
  <c r="AE419" i="5"/>
  <c r="T418" i="5"/>
  <c r="U418" i="5" s="1"/>
  <c r="V418" i="5" s="1"/>
  <c r="W418" i="5" s="1"/>
  <c r="X418" i="5" s="1"/>
  <c r="Y418" i="5" s="1"/>
  <c r="Z418" i="5" s="1"/>
  <c r="AA418" i="5" s="1"/>
  <c r="AB418" i="5" s="1"/>
  <c r="AC418" i="5" s="1"/>
  <c r="AD418" i="5" s="1"/>
  <c r="T417" i="5"/>
  <c r="U417" i="5" s="1"/>
  <c r="V417" i="5" s="1"/>
  <c r="W417" i="5" s="1"/>
  <c r="X417" i="5" s="1"/>
  <c r="Y417" i="5" s="1"/>
  <c r="Z417" i="5" s="1"/>
  <c r="AA417" i="5" s="1"/>
  <c r="AB417" i="5" s="1"/>
  <c r="AC417" i="5" s="1"/>
  <c r="AD417" i="5" s="1"/>
  <c r="T416" i="5"/>
  <c r="U416" i="5" s="1"/>
  <c r="V416" i="5" s="1"/>
  <c r="W416" i="5" s="1"/>
  <c r="X416" i="5" s="1"/>
  <c r="Y416" i="5" s="1"/>
  <c r="Z416" i="5" s="1"/>
  <c r="AA416" i="5" s="1"/>
  <c r="AB416" i="5" s="1"/>
  <c r="AC416" i="5" s="1"/>
  <c r="AD416" i="5" s="1"/>
  <c r="T415" i="5"/>
  <c r="U415" i="5" s="1"/>
  <c r="V415" i="5" s="1"/>
  <c r="W415" i="5" s="1"/>
  <c r="X415" i="5" s="1"/>
  <c r="Y415" i="5" s="1"/>
  <c r="Z415" i="5" s="1"/>
  <c r="AA415" i="5" s="1"/>
  <c r="AB415" i="5" s="1"/>
  <c r="AC415" i="5" s="1"/>
  <c r="AD415" i="5" s="1"/>
  <c r="T414" i="5"/>
  <c r="U414" i="5" s="1"/>
  <c r="V414" i="5" s="1"/>
  <c r="W414" i="5" s="1"/>
  <c r="X414" i="5" s="1"/>
  <c r="Y414" i="5" s="1"/>
  <c r="Z414" i="5" s="1"/>
  <c r="AA414" i="5" s="1"/>
  <c r="AB414" i="5" s="1"/>
  <c r="AC414" i="5" s="1"/>
  <c r="AD414" i="5" s="1"/>
  <c r="T413" i="5"/>
  <c r="U413" i="5" s="1"/>
  <c r="V413" i="5" s="1"/>
  <c r="W413" i="5" s="1"/>
  <c r="X413" i="5" s="1"/>
  <c r="Y413" i="5" s="1"/>
  <c r="Z413" i="5" s="1"/>
  <c r="AA413" i="5" s="1"/>
  <c r="AB413" i="5" s="1"/>
  <c r="AC413" i="5" s="1"/>
  <c r="AD413" i="5" s="1"/>
  <c r="T412" i="5"/>
  <c r="U412" i="5" s="1"/>
  <c r="V412" i="5" s="1"/>
  <c r="W412" i="5" s="1"/>
  <c r="X412" i="5" s="1"/>
  <c r="Y412" i="5" s="1"/>
  <c r="Z412" i="5" s="1"/>
  <c r="AA412" i="5" s="1"/>
  <c r="AB412" i="5" s="1"/>
  <c r="AC412" i="5" s="1"/>
  <c r="AD412" i="5" s="1"/>
  <c r="P410" i="5"/>
  <c r="Q411" i="5"/>
  <c r="T394" i="5"/>
  <c r="U394" i="5" s="1"/>
  <c r="V394" i="5" s="1"/>
  <c r="W394" i="5" s="1"/>
  <c r="X394" i="5" s="1"/>
  <c r="Y394" i="5" s="1"/>
  <c r="Z394" i="5" s="1"/>
  <c r="AA394" i="5" s="1"/>
  <c r="AB394" i="5" s="1"/>
  <c r="AC394" i="5" s="1"/>
  <c r="AD394" i="5" s="1"/>
  <c r="T393" i="5"/>
  <c r="U393" i="5" s="1"/>
  <c r="V393" i="5" s="1"/>
  <c r="W393" i="5" s="1"/>
  <c r="X393" i="5" s="1"/>
  <c r="Y393" i="5" s="1"/>
  <c r="Z393" i="5" s="1"/>
  <c r="AA393" i="5" s="1"/>
  <c r="AB393" i="5" s="1"/>
  <c r="AC393" i="5" s="1"/>
  <c r="AD393" i="5" s="1"/>
  <c r="T392" i="5"/>
  <c r="U392" i="5" s="1"/>
  <c r="V392" i="5" s="1"/>
  <c r="W392" i="5" s="1"/>
  <c r="X392" i="5" s="1"/>
  <c r="Y392" i="5" s="1"/>
  <c r="Z392" i="5" s="1"/>
  <c r="AA392" i="5" s="1"/>
  <c r="AB392" i="5" s="1"/>
  <c r="AC392" i="5" s="1"/>
  <c r="AD392" i="5" s="1"/>
  <c r="T408" i="5"/>
  <c r="U408" i="5" s="1"/>
  <c r="V408" i="5" s="1"/>
  <c r="W408" i="5" s="1"/>
  <c r="X408" i="5" s="1"/>
  <c r="Y408" i="5" s="1"/>
  <c r="Z408" i="5" s="1"/>
  <c r="AA408" i="5" s="1"/>
  <c r="AB408" i="5" s="1"/>
  <c r="AC408" i="5" s="1"/>
  <c r="AD408" i="5" s="1"/>
  <c r="T406" i="5"/>
  <c r="U406" i="5" s="1"/>
  <c r="V406" i="5" s="1"/>
  <c r="W406" i="5" s="1"/>
  <c r="X406" i="5" s="1"/>
  <c r="Y406" i="5" s="1"/>
  <c r="Z406" i="5" s="1"/>
  <c r="AA406" i="5" s="1"/>
  <c r="AB406" i="5" s="1"/>
  <c r="AC406" i="5" s="1"/>
  <c r="AD406" i="5" s="1"/>
  <c r="T404" i="5"/>
  <c r="U404" i="5" s="1"/>
  <c r="V404" i="5" s="1"/>
  <c r="W404" i="5" s="1"/>
  <c r="X404" i="5" s="1"/>
  <c r="Y404" i="5" s="1"/>
  <c r="Z404" i="5" s="1"/>
  <c r="AA404" i="5" s="1"/>
  <c r="AB404" i="5" s="1"/>
  <c r="AC404" i="5" s="1"/>
  <c r="AD404" i="5" s="1"/>
  <c r="T402" i="5"/>
  <c r="U402" i="5" s="1"/>
  <c r="V402" i="5" s="1"/>
  <c r="W402" i="5" s="1"/>
  <c r="X402" i="5" s="1"/>
  <c r="Y402" i="5" s="1"/>
  <c r="Z402" i="5" s="1"/>
  <c r="AA402" i="5" s="1"/>
  <c r="AB402" i="5" s="1"/>
  <c r="AC402" i="5" s="1"/>
  <c r="AD402" i="5" s="1"/>
  <c r="T400" i="5"/>
  <c r="U400" i="5" s="1"/>
  <c r="V400" i="5" s="1"/>
  <c r="W400" i="5" s="1"/>
  <c r="X400" i="5" s="1"/>
  <c r="Y400" i="5" s="1"/>
  <c r="Z400" i="5" s="1"/>
  <c r="AA400" i="5" s="1"/>
  <c r="AB400" i="5" s="1"/>
  <c r="AC400" i="5" s="1"/>
  <c r="AD400" i="5" s="1"/>
  <c r="T398" i="5"/>
  <c r="U398" i="5" s="1"/>
  <c r="V398" i="5" s="1"/>
  <c r="W398" i="5" s="1"/>
  <c r="X398" i="5" s="1"/>
  <c r="Y398" i="5" s="1"/>
  <c r="Z398" i="5" s="1"/>
  <c r="AA398" i="5" s="1"/>
  <c r="AB398" i="5" s="1"/>
  <c r="AC398" i="5" s="1"/>
  <c r="AD398" i="5" s="1"/>
  <c r="T409" i="5"/>
  <c r="U409" i="5" s="1"/>
  <c r="V409" i="5" s="1"/>
  <c r="W409" i="5" s="1"/>
  <c r="X409" i="5" s="1"/>
  <c r="Y409" i="5" s="1"/>
  <c r="Z409" i="5" s="1"/>
  <c r="AA409" i="5" s="1"/>
  <c r="AB409" i="5" s="1"/>
  <c r="AC409" i="5" s="1"/>
  <c r="AD409" i="5" s="1"/>
  <c r="T407" i="5"/>
  <c r="U407" i="5" s="1"/>
  <c r="V407" i="5" s="1"/>
  <c r="W407" i="5" s="1"/>
  <c r="X407" i="5" s="1"/>
  <c r="Y407" i="5" s="1"/>
  <c r="Z407" i="5" s="1"/>
  <c r="AA407" i="5" s="1"/>
  <c r="AB407" i="5" s="1"/>
  <c r="AC407" i="5" s="1"/>
  <c r="AD407" i="5" s="1"/>
  <c r="T405" i="5"/>
  <c r="U405" i="5" s="1"/>
  <c r="V405" i="5" s="1"/>
  <c r="W405" i="5" s="1"/>
  <c r="X405" i="5" s="1"/>
  <c r="Y405" i="5" s="1"/>
  <c r="Z405" i="5" s="1"/>
  <c r="AA405" i="5" s="1"/>
  <c r="AB405" i="5" s="1"/>
  <c r="AC405" i="5" s="1"/>
  <c r="AD405" i="5" s="1"/>
  <c r="T397" i="5"/>
  <c r="U397" i="5" s="1"/>
  <c r="V397" i="5" s="1"/>
  <c r="W397" i="5" s="1"/>
  <c r="X397" i="5" s="1"/>
  <c r="Y397" i="5" s="1"/>
  <c r="Z397" i="5" s="1"/>
  <c r="AA397" i="5" s="1"/>
  <c r="AB397" i="5" s="1"/>
  <c r="AC397" i="5" s="1"/>
  <c r="AD397" i="5" s="1"/>
  <c r="T390" i="5"/>
  <c r="U390" i="5" s="1"/>
  <c r="V390" i="5" s="1"/>
  <c r="W390" i="5" s="1"/>
  <c r="X390" i="5" s="1"/>
  <c r="Y390" i="5" s="1"/>
  <c r="Z390" i="5" s="1"/>
  <c r="AA390" i="5" s="1"/>
  <c r="AB390" i="5" s="1"/>
  <c r="AC390" i="5" s="1"/>
  <c r="AD390" i="5" s="1"/>
  <c r="T386" i="5"/>
  <c r="U386" i="5" s="1"/>
  <c r="V386" i="5" s="1"/>
  <c r="W386" i="5" s="1"/>
  <c r="X386" i="5" s="1"/>
  <c r="Y386" i="5" s="1"/>
  <c r="Z386" i="5" s="1"/>
  <c r="AA386" i="5" s="1"/>
  <c r="AB386" i="5" s="1"/>
  <c r="AC386" i="5" s="1"/>
  <c r="AD386" i="5" s="1"/>
  <c r="T382" i="5"/>
  <c r="U382" i="5" s="1"/>
  <c r="V382" i="5" s="1"/>
  <c r="W382" i="5" s="1"/>
  <c r="X382" i="5" s="1"/>
  <c r="Y382" i="5" s="1"/>
  <c r="Z382" i="5" s="1"/>
  <c r="AA382" i="5" s="1"/>
  <c r="AB382" i="5" s="1"/>
  <c r="AC382" i="5" s="1"/>
  <c r="AD382" i="5" s="1"/>
  <c r="T378" i="5"/>
  <c r="U378" i="5" s="1"/>
  <c r="V378" i="5" s="1"/>
  <c r="W378" i="5" s="1"/>
  <c r="X378" i="5" s="1"/>
  <c r="Y378" i="5" s="1"/>
  <c r="Z378" i="5" s="1"/>
  <c r="AA378" i="5" s="1"/>
  <c r="AB378" i="5" s="1"/>
  <c r="AC378" i="5" s="1"/>
  <c r="AD378" i="5" s="1"/>
  <c r="T376" i="5"/>
  <c r="U376" i="5" s="1"/>
  <c r="V376" i="5" s="1"/>
  <c r="W376" i="5" s="1"/>
  <c r="X376" i="5" s="1"/>
  <c r="Y376" i="5" s="1"/>
  <c r="Z376" i="5" s="1"/>
  <c r="AA376" i="5" s="1"/>
  <c r="AB376" i="5" s="1"/>
  <c r="AC376" i="5" s="1"/>
  <c r="AD376" i="5" s="1"/>
  <c r="T391" i="5"/>
  <c r="U391" i="5" s="1"/>
  <c r="V391" i="5" s="1"/>
  <c r="W391" i="5" s="1"/>
  <c r="X391" i="5" s="1"/>
  <c r="Y391" i="5" s="1"/>
  <c r="Z391" i="5" s="1"/>
  <c r="AA391" i="5" s="1"/>
  <c r="AB391" i="5" s="1"/>
  <c r="AC391" i="5" s="1"/>
  <c r="AD391" i="5" s="1"/>
  <c r="T387" i="5"/>
  <c r="U387" i="5" s="1"/>
  <c r="V387" i="5" s="1"/>
  <c r="W387" i="5" s="1"/>
  <c r="X387" i="5" s="1"/>
  <c r="Y387" i="5" s="1"/>
  <c r="Z387" i="5" s="1"/>
  <c r="AA387" i="5" s="1"/>
  <c r="AB387" i="5" s="1"/>
  <c r="AC387" i="5" s="1"/>
  <c r="AD387" i="5" s="1"/>
  <c r="T381" i="5"/>
  <c r="U381" i="5" s="1"/>
  <c r="V381" i="5" s="1"/>
  <c r="W381" i="5" s="1"/>
  <c r="X381" i="5" s="1"/>
  <c r="Y381" i="5" s="1"/>
  <c r="Z381" i="5" s="1"/>
  <c r="AA381" i="5" s="1"/>
  <c r="AB381" i="5" s="1"/>
  <c r="AC381" i="5" s="1"/>
  <c r="AD381" i="5" s="1"/>
  <c r="T375" i="5"/>
  <c r="U375" i="5" s="1"/>
  <c r="V375" i="5" s="1"/>
  <c r="W375" i="5" s="1"/>
  <c r="X375" i="5" s="1"/>
  <c r="Y375" i="5" s="1"/>
  <c r="Z375" i="5" s="1"/>
  <c r="AA375" i="5" s="1"/>
  <c r="AB375" i="5" s="1"/>
  <c r="AC375" i="5" s="1"/>
  <c r="AD375" i="5" s="1"/>
  <c r="T362" i="5"/>
  <c r="U362" i="5" s="1"/>
  <c r="V362" i="5" s="1"/>
  <c r="W362" i="5" s="1"/>
  <c r="X362" i="5" s="1"/>
  <c r="Y362" i="5" s="1"/>
  <c r="Z362" i="5" s="1"/>
  <c r="AA362" i="5" s="1"/>
  <c r="AB362" i="5" s="1"/>
  <c r="AC362" i="5" s="1"/>
  <c r="AD362" i="5" s="1"/>
  <c r="T350" i="5"/>
  <c r="U350" i="5" s="1"/>
  <c r="V350" i="5" s="1"/>
  <c r="W350" i="5" s="1"/>
  <c r="X350" i="5" s="1"/>
  <c r="Y350" i="5" s="1"/>
  <c r="Z350" i="5" s="1"/>
  <c r="AA350" i="5" s="1"/>
  <c r="AB350" i="5" s="1"/>
  <c r="AC350" i="5" s="1"/>
  <c r="AD350" i="5" s="1"/>
  <c r="T361" i="5"/>
  <c r="U361" i="5" s="1"/>
  <c r="V361" i="5" s="1"/>
  <c r="W361" i="5" s="1"/>
  <c r="X361" i="5" s="1"/>
  <c r="Y361" i="5" s="1"/>
  <c r="Z361" i="5" s="1"/>
  <c r="AA361" i="5" s="1"/>
  <c r="AB361" i="5" s="1"/>
  <c r="AC361" i="5" s="1"/>
  <c r="AD361" i="5" s="1"/>
  <c r="T349" i="5"/>
  <c r="U349" i="5" s="1"/>
  <c r="V349" i="5" s="1"/>
  <c r="W349" i="5" s="1"/>
  <c r="X349" i="5" s="1"/>
  <c r="Y349" i="5" s="1"/>
  <c r="Z349" i="5" s="1"/>
  <c r="AA349" i="5" s="1"/>
  <c r="AB349" i="5" s="1"/>
  <c r="AC349" i="5" s="1"/>
  <c r="AD349" i="5" s="1"/>
  <c r="T336" i="5"/>
  <c r="U336" i="5" s="1"/>
  <c r="V336" i="5" s="1"/>
  <c r="W336" i="5" s="1"/>
  <c r="X336" i="5" s="1"/>
  <c r="Y336" i="5" s="1"/>
  <c r="Z336" i="5" s="1"/>
  <c r="AA336" i="5" s="1"/>
  <c r="AB336" i="5" s="1"/>
  <c r="AC336" i="5" s="1"/>
  <c r="AD336" i="5" s="1"/>
  <c r="T326" i="5"/>
  <c r="U326" i="5" s="1"/>
  <c r="V326" i="5" s="1"/>
  <c r="W326" i="5" s="1"/>
  <c r="X326" i="5" s="1"/>
  <c r="Y326" i="5" s="1"/>
  <c r="Z326" i="5" s="1"/>
  <c r="AA326" i="5" s="1"/>
  <c r="AB326" i="5" s="1"/>
  <c r="AC326" i="5" s="1"/>
  <c r="AD326" i="5" s="1"/>
  <c r="T318" i="5"/>
  <c r="U318" i="5" s="1"/>
  <c r="V318" i="5" s="1"/>
  <c r="W318" i="5" s="1"/>
  <c r="X318" i="5" s="1"/>
  <c r="Y318" i="5" s="1"/>
  <c r="Z318" i="5" s="1"/>
  <c r="AA318" i="5" s="1"/>
  <c r="AB318" i="5" s="1"/>
  <c r="AC318" i="5" s="1"/>
  <c r="AD318" i="5" s="1"/>
  <c r="T307" i="5"/>
  <c r="U307" i="5" s="1"/>
  <c r="V307" i="5" s="1"/>
  <c r="W307" i="5" s="1"/>
  <c r="X307" i="5" s="1"/>
  <c r="Y307" i="5" s="1"/>
  <c r="Z307" i="5" s="1"/>
  <c r="AA307" i="5" s="1"/>
  <c r="AB307" i="5" s="1"/>
  <c r="AC307" i="5" s="1"/>
  <c r="AD307" i="5" s="1"/>
  <c r="T296" i="5"/>
  <c r="U296" i="5" s="1"/>
  <c r="V296" i="5" s="1"/>
  <c r="W296" i="5" s="1"/>
  <c r="X296" i="5" s="1"/>
  <c r="Y296" i="5" s="1"/>
  <c r="Z296" i="5" s="1"/>
  <c r="AA296" i="5" s="1"/>
  <c r="AB296" i="5" s="1"/>
  <c r="AC296" i="5" s="1"/>
  <c r="AD296" i="5" s="1"/>
  <c r="T288" i="5"/>
  <c r="U288" i="5" s="1"/>
  <c r="V288" i="5" s="1"/>
  <c r="W288" i="5" s="1"/>
  <c r="X288" i="5" s="1"/>
  <c r="Y288" i="5" s="1"/>
  <c r="Z288" i="5" s="1"/>
  <c r="AA288" i="5" s="1"/>
  <c r="AB288" i="5" s="1"/>
  <c r="AC288" i="5" s="1"/>
  <c r="AD288" i="5" s="1"/>
  <c r="T284" i="5"/>
  <c r="U284" i="5" s="1"/>
  <c r="V284" i="5" s="1"/>
  <c r="W284" i="5" s="1"/>
  <c r="X284" i="5" s="1"/>
  <c r="Y284" i="5" s="1"/>
  <c r="Z284" i="5" s="1"/>
  <c r="AA284" i="5" s="1"/>
  <c r="AB284" i="5" s="1"/>
  <c r="AC284" i="5" s="1"/>
  <c r="AD284" i="5" s="1"/>
  <c r="T276" i="5"/>
  <c r="U276" i="5" s="1"/>
  <c r="V276" i="5" s="1"/>
  <c r="W276" i="5" s="1"/>
  <c r="X276" i="5" s="1"/>
  <c r="Y276" i="5" s="1"/>
  <c r="Z276" i="5" s="1"/>
  <c r="AA276" i="5" s="1"/>
  <c r="AB276" i="5" s="1"/>
  <c r="AC276" i="5" s="1"/>
  <c r="AD276" i="5" s="1"/>
  <c r="P272" i="5"/>
  <c r="Q273" i="5"/>
  <c r="T269" i="5"/>
  <c r="U269" i="5" s="1"/>
  <c r="V269" i="5" s="1"/>
  <c r="W269" i="5" s="1"/>
  <c r="X269" i="5" s="1"/>
  <c r="Y269" i="5" s="1"/>
  <c r="Z269" i="5" s="1"/>
  <c r="AA269" i="5" s="1"/>
  <c r="AB269" i="5" s="1"/>
  <c r="AC269" i="5" s="1"/>
  <c r="AD269" i="5" s="1"/>
  <c r="T265" i="5"/>
  <c r="U265" i="5" s="1"/>
  <c r="V265" i="5" s="1"/>
  <c r="W265" i="5" s="1"/>
  <c r="X265" i="5" s="1"/>
  <c r="Y265" i="5" s="1"/>
  <c r="Z265" i="5" s="1"/>
  <c r="AA265" i="5" s="1"/>
  <c r="AB265" i="5" s="1"/>
  <c r="AC265" i="5" s="1"/>
  <c r="AD265" i="5" s="1"/>
  <c r="T264" i="5"/>
  <c r="U264" i="5" s="1"/>
  <c r="V264" i="5" s="1"/>
  <c r="W264" i="5" s="1"/>
  <c r="X264" i="5" s="1"/>
  <c r="Y264" i="5" s="1"/>
  <c r="Z264" i="5" s="1"/>
  <c r="AA264" i="5" s="1"/>
  <c r="AB264" i="5" s="1"/>
  <c r="AC264" i="5" s="1"/>
  <c r="AD264" i="5" s="1"/>
  <c r="T263" i="5"/>
  <c r="U263" i="5" s="1"/>
  <c r="V263" i="5" s="1"/>
  <c r="W263" i="5" s="1"/>
  <c r="X263" i="5" s="1"/>
  <c r="Y263" i="5" s="1"/>
  <c r="Z263" i="5" s="1"/>
  <c r="AA263" i="5" s="1"/>
  <c r="AB263" i="5" s="1"/>
  <c r="AC263" i="5" s="1"/>
  <c r="AD263" i="5" s="1"/>
  <c r="T262" i="5"/>
  <c r="U262" i="5" s="1"/>
  <c r="V262" i="5" s="1"/>
  <c r="W262" i="5" s="1"/>
  <c r="X262" i="5" s="1"/>
  <c r="Y262" i="5" s="1"/>
  <c r="Z262" i="5" s="1"/>
  <c r="AA262" i="5" s="1"/>
  <c r="AB262" i="5" s="1"/>
  <c r="AC262" i="5" s="1"/>
  <c r="AD262" i="5" s="1"/>
  <c r="T261" i="5"/>
  <c r="U261" i="5" s="1"/>
  <c r="V261" i="5" s="1"/>
  <c r="W261" i="5" s="1"/>
  <c r="X261" i="5" s="1"/>
  <c r="Y261" i="5" s="1"/>
  <c r="Z261" i="5" s="1"/>
  <c r="AA261" i="5" s="1"/>
  <c r="AB261" i="5" s="1"/>
  <c r="AC261" i="5" s="1"/>
  <c r="AD261" i="5" s="1"/>
  <c r="T260" i="5"/>
  <c r="U260" i="5" s="1"/>
  <c r="V260" i="5" s="1"/>
  <c r="W260" i="5" s="1"/>
  <c r="X260" i="5" s="1"/>
  <c r="Y260" i="5" s="1"/>
  <c r="Z260" i="5" s="1"/>
  <c r="AA260" i="5" s="1"/>
  <c r="AB260" i="5" s="1"/>
  <c r="AC260" i="5" s="1"/>
  <c r="AD260" i="5" s="1"/>
  <c r="T259" i="5"/>
  <c r="U259" i="5" s="1"/>
  <c r="V259" i="5" s="1"/>
  <c r="W259" i="5" s="1"/>
  <c r="X259" i="5" s="1"/>
  <c r="Y259" i="5" s="1"/>
  <c r="Z259" i="5" s="1"/>
  <c r="AA259" i="5" s="1"/>
  <c r="AB259" i="5" s="1"/>
  <c r="AC259" i="5" s="1"/>
  <c r="AD259" i="5" s="1"/>
  <c r="T258" i="5"/>
  <c r="U258" i="5" s="1"/>
  <c r="V258" i="5" s="1"/>
  <c r="W258" i="5" s="1"/>
  <c r="X258" i="5" s="1"/>
  <c r="Y258" i="5" s="1"/>
  <c r="Z258" i="5" s="1"/>
  <c r="AA258" i="5" s="1"/>
  <c r="AB258" i="5" s="1"/>
  <c r="AC258" i="5" s="1"/>
  <c r="AD258" i="5" s="1"/>
  <c r="T257" i="5"/>
  <c r="U257" i="5" s="1"/>
  <c r="V257" i="5" s="1"/>
  <c r="W257" i="5" s="1"/>
  <c r="X257" i="5" s="1"/>
  <c r="Y257" i="5" s="1"/>
  <c r="Z257" i="5" s="1"/>
  <c r="AA257" i="5" s="1"/>
  <c r="AB257" i="5" s="1"/>
  <c r="AC257" i="5" s="1"/>
  <c r="AD257" i="5" s="1"/>
  <c r="T256" i="5"/>
  <c r="U256" i="5" s="1"/>
  <c r="V256" i="5" s="1"/>
  <c r="W256" i="5" s="1"/>
  <c r="X256" i="5" s="1"/>
  <c r="Y256" i="5" s="1"/>
  <c r="Z256" i="5" s="1"/>
  <c r="AA256" i="5" s="1"/>
  <c r="AB256" i="5" s="1"/>
  <c r="AC256" i="5" s="1"/>
  <c r="AD256" i="5" s="1"/>
  <c r="T255" i="5"/>
  <c r="U255" i="5" s="1"/>
  <c r="V255" i="5" s="1"/>
  <c r="W255" i="5" s="1"/>
  <c r="X255" i="5" s="1"/>
  <c r="Y255" i="5" s="1"/>
  <c r="Z255" i="5" s="1"/>
  <c r="AA255" i="5" s="1"/>
  <c r="AB255" i="5" s="1"/>
  <c r="AC255" i="5" s="1"/>
  <c r="AD255" i="5" s="1"/>
  <c r="T254" i="5"/>
  <c r="U254" i="5" s="1"/>
  <c r="V254" i="5" s="1"/>
  <c r="W254" i="5" s="1"/>
  <c r="X254" i="5" s="1"/>
  <c r="Y254" i="5" s="1"/>
  <c r="Z254" i="5" s="1"/>
  <c r="AA254" i="5" s="1"/>
  <c r="AB254" i="5" s="1"/>
  <c r="AC254" i="5" s="1"/>
  <c r="AD254" i="5" s="1"/>
  <c r="T253" i="5"/>
  <c r="U253" i="5" s="1"/>
  <c r="V253" i="5" s="1"/>
  <c r="W253" i="5" s="1"/>
  <c r="X253" i="5" s="1"/>
  <c r="Y253" i="5" s="1"/>
  <c r="Z253" i="5" s="1"/>
  <c r="AA253" i="5" s="1"/>
  <c r="AB253" i="5" s="1"/>
  <c r="AC253" i="5" s="1"/>
  <c r="AD253" i="5" s="1"/>
  <c r="T252" i="5"/>
  <c r="U252" i="5" s="1"/>
  <c r="V252" i="5" s="1"/>
  <c r="W252" i="5" s="1"/>
  <c r="X252" i="5" s="1"/>
  <c r="Y252" i="5" s="1"/>
  <c r="Z252" i="5" s="1"/>
  <c r="AA252" i="5" s="1"/>
  <c r="AB252" i="5" s="1"/>
  <c r="AC252" i="5" s="1"/>
  <c r="AD252" i="5" s="1"/>
  <c r="T251" i="5"/>
  <c r="U251" i="5" s="1"/>
  <c r="V251" i="5" s="1"/>
  <c r="W251" i="5" s="1"/>
  <c r="X251" i="5" s="1"/>
  <c r="Y251" i="5" s="1"/>
  <c r="Z251" i="5" s="1"/>
  <c r="AA251" i="5" s="1"/>
  <c r="AB251" i="5" s="1"/>
  <c r="AC251" i="5" s="1"/>
  <c r="AD251" i="5" s="1"/>
  <c r="T250" i="5"/>
  <c r="U250" i="5" s="1"/>
  <c r="V250" i="5" s="1"/>
  <c r="W250" i="5" s="1"/>
  <c r="X250" i="5" s="1"/>
  <c r="Y250" i="5" s="1"/>
  <c r="Z250" i="5" s="1"/>
  <c r="AA250" i="5" s="1"/>
  <c r="AB250" i="5" s="1"/>
  <c r="AC250" i="5" s="1"/>
  <c r="AD250" i="5" s="1"/>
  <c r="T249" i="5"/>
  <c r="U249" i="5" s="1"/>
  <c r="V249" i="5" s="1"/>
  <c r="W249" i="5" s="1"/>
  <c r="X249" i="5" s="1"/>
  <c r="Y249" i="5" s="1"/>
  <c r="Z249" i="5" s="1"/>
  <c r="AA249" i="5" s="1"/>
  <c r="AB249" i="5" s="1"/>
  <c r="AC249" i="5" s="1"/>
  <c r="AD249" i="5" s="1"/>
  <c r="T247" i="5"/>
  <c r="U247" i="5" s="1"/>
  <c r="V247" i="5" s="1"/>
  <c r="W247" i="5" s="1"/>
  <c r="X247" i="5" s="1"/>
  <c r="Y247" i="5" s="1"/>
  <c r="Z247" i="5" s="1"/>
  <c r="AA247" i="5" s="1"/>
  <c r="AB247" i="5" s="1"/>
  <c r="AC247" i="5" s="1"/>
  <c r="AD247" i="5" s="1"/>
  <c r="T246" i="5"/>
  <c r="U246" i="5" s="1"/>
  <c r="V246" i="5" s="1"/>
  <c r="W246" i="5" s="1"/>
  <c r="X246" i="5" s="1"/>
  <c r="Y246" i="5" s="1"/>
  <c r="Z246" i="5" s="1"/>
  <c r="AA246" i="5" s="1"/>
  <c r="AB246" i="5" s="1"/>
  <c r="AC246" i="5" s="1"/>
  <c r="AD246" i="5" s="1"/>
  <c r="T245" i="5"/>
  <c r="U245" i="5" s="1"/>
  <c r="V245" i="5" s="1"/>
  <c r="W245" i="5" s="1"/>
  <c r="X245" i="5" s="1"/>
  <c r="Y245" i="5" s="1"/>
  <c r="Z245" i="5" s="1"/>
  <c r="AA245" i="5" s="1"/>
  <c r="AB245" i="5" s="1"/>
  <c r="AC245" i="5" s="1"/>
  <c r="AD245" i="5" s="1"/>
  <c r="T244" i="5"/>
  <c r="U244" i="5" s="1"/>
  <c r="V244" i="5" s="1"/>
  <c r="W244" i="5" s="1"/>
  <c r="X244" i="5" s="1"/>
  <c r="Y244" i="5" s="1"/>
  <c r="Z244" i="5" s="1"/>
  <c r="AA244" i="5" s="1"/>
  <c r="AB244" i="5" s="1"/>
  <c r="AC244" i="5" s="1"/>
  <c r="AD244" i="5" s="1"/>
  <c r="T243" i="5"/>
  <c r="U243" i="5" s="1"/>
  <c r="V243" i="5" s="1"/>
  <c r="W243" i="5" s="1"/>
  <c r="X243" i="5" s="1"/>
  <c r="Y243" i="5" s="1"/>
  <c r="Z243" i="5" s="1"/>
  <c r="AA243" i="5" s="1"/>
  <c r="AB243" i="5" s="1"/>
  <c r="AC243" i="5" s="1"/>
  <c r="AD243" i="5" s="1"/>
  <c r="T242" i="5"/>
  <c r="U242" i="5" s="1"/>
  <c r="V242" i="5" s="1"/>
  <c r="W242" i="5" s="1"/>
  <c r="X242" i="5" s="1"/>
  <c r="Y242" i="5" s="1"/>
  <c r="Z242" i="5" s="1"/>
  <c r="AA242" i="5" s="1"/>
  <c r="AB242" i="5" s="1"/>
  <c r="AC242" i="5" s="1"/>
  <c r="AD242" i="5" s="1"/>
  <c r="T241" i="5"/>
  <c r="U241" i="5" s="1"/>
  <c r="V241" i="5" s="1"/>
  <c r="W241" i="5" s="1"/>
  <c r="X241" i="5" s="1"/>
  <c r="Y241" i="5" s="1"/>
  <c r="Z241" i="5" s="1"/>
  <c r="AA241" i="5" s="1"/>
  <c r="AB241" i="5" s="1"/>
  <c r="AC241" i="5" s="1"/>
  <c r="AD241" i="5" s="1"/>
  <c r="T240" i="5"/>
  <c r="U240" i="5" s="1"/>
  <c r="V240" i="5" s="1"/>
  <c r="W240" i="5" s="1"/>
  <c r="X240" i="5" s="1"/>
  <c r="Y240" i="5" s="1"/>
  <c r="Z240" i="5" s="1"/>
  <c r="AA240" i="5" s="1"/>
  <c r="AB240" i="5" s="1"/>
  <c r="AC240" i="5" s="1"/>
  <c r="AD240" i="5" s="1"/>
  <c r="T239" i="5"/>
  <c r="U239" i="5" s="1"/>
  <c r="V239" i="5" s="1"/>
  <c r="W239" i="5" s="1"/>
  <c r="X239" i="5" s="1"/>
  <c r="Y239" i="5" s="1"/>
  <c r="Z239" i="5" s="1"/>
  <c r="AA239" i="5" s="1"/>
  <c r="AB239" i="5" s="1"/>
  <c r="AC239" i="5" s="1"/>
  <c r="AD239" i="5" s="1"/>
  <c r="T333" i="5"/>
  <c r="U333" i="5" s="1"/>
  <c r="V333" i="5" s="1"/>
  <c r="W333" i="5" s="1"/>
  <c r="X333" i="5" s="1"/>
  <c r="Y333" i="5" s="1"/>
  <c r="Z333" i="5" s="1"/>
  <c r="AA333" i="5" s="1"/>
  <c r="AB333" i="5" s="1"/>
  <c r="AC333" i="5" s="1"/>
  <c r="AD333" i="5" s="1"/>
  <c r="T331" i="5"/>
  <c r="U331" i="5" s="1"/>
  <c r="V331" i="5" s="1"/>
  <c r="W331" i="5" s="1"/>
  <c r="X331" i="5" s="1"/>
  <c r="Y331" i="5" s="1"/>
  <c r="Z331" i="5" s="1"/>
  <c r="AA331" i="5" s="1"/>
  <c r="AB331" i="5" s="1"/>
  <c r="AC331" i="5" s="1"/>
  <c r="AD331" i="5" s="1"/>
  <c r="T327" i="5"/>
  <c r="U327" i="5" s="1"/>
  <c r="V327" i="5" s="1"/>
  <c r="W327" i="5" s="1"/>
  <c r="X327" i="5" s="1"/>
  <c r="Y327" i="5" s="1"/>
  <c r="Z327" i="5" s="1"/>
  <c r="AA327" i="5" s="1"/>
  <c r="AB327" i="5" s="1"/>
  <c r="AC327" i="5" s="1"/>
  <c r="AD327" i="5" s="1"/>
  <c r="T323" i="5"/>
  <c r="U323" i="5" s="1"/>
  <c r="V323" i="5" s="1"/>
  <c r="W323" i="5" s="1"/>
  <c r="X323" i="5" s="1"/>
  <c r="Y323" i="5" s="1"/>
  <c r="Z323" i="5" s="1"/>
  <c r="AA323" i="5" s="1"/>
  <c r="AB323" i="5" s="1"/>
  <c r="AC323" i="5" s="1"/>
  <c r="AD323" i="5" s="1"/>
  <c r="T319" i="5"/>
  <c r="U319" i="5" s="1"/>
  <c r="V319" i="5" s="1"/>
  <c r="W319" i="5" s="1"/>
  <c r="X319" i="5" s="1"/>
  <c r="Y319" i="5" s="1"/>
  <c r="Z319" i="5" s="1"/>
  <c r="AA319" i="5" s="1"/>
  <c r="AB319" i="5" s="1"/>
  <c r="AC319" i="5" s="1"/>
  <c r="AD319" i="5" s="1"/>
  <c r="P315" i="5"/>
  <c r="Q316" i="5"/>
  <c r="T312" i="5"/>
  <c r="U312" i="5" s="1"/>
  <c r="V312" i="5" s="1"/>
  <c r="W312" i="5" s="1"/>
  <c r="X312" i="5" s="1"/>
  <c r="Y312" i="5" s="1"/>
  <c r="Z312" i="5" s="1"/>
  <c r="AA312" i="5" s="1"/>
  <c r="AB312" i="5" s="1"/>
  <c r="AC312" i="5" s="1"/>
  <c r="AD312" i="5" s="1"/>
  <c r="T308" i="5"/>
  <c r="U308" i="5" s="1"/>
  <c r="V308" i="5" s="1"/>
  <c r="W308" i="5" s="1"/>
  <c r="X308" i="5" s="1"/>
  <c r="Y308" i="5" s="1"/>
  <c r="Z308" i="5" s="1"/>
  <c r="AA308" i="5" s="1"/>
  <c r="AB308" i="5" s="1"/>
  <c r="AC308" i="5" s="1"/>
  <c r="AD308" i="5" s="1"/>
  <c r="T301" i="5"/>
  <c r="U301" i="5" s="1"/>
  <c r="V301" i="5" s="1"/>
  <c r="W301" i="5" s="1"/>
  <c r="X301" i="5" s="1"/>
  <c r="Y301" i="5" s="1"/>
  <c r="Z301" i="5" s="1"/>
  <c r="AA301" i="5" s="1"/>
  <c r="AB301" i="5" s="1"/>
  <c r="AC301" i="5" s="1"/>
  <c r="AD301" i="5" s="1"/>
  <c r="T297" i="5"/>
  <c r="U297" i="5" s="1"/>
  <c r="V297" i="5" s="1"/>
  <c r="W297" i="5" s="1"/>
  <c r="X297" i="5" s="1"/>
  <c r="Y297" i="5" s="1"/>
  <c r="Z297" i="5" s="1"/>
  <c r="AA297" i="5" s="1"/>
  <c r="AB297" i="5" s="1"/>
  <c r="AC297" i="5" s="1"/>
  <c r="AD297" i="5" s="1"/>
  <c r="T293" i="5"/>
  <c r="U293" i="5" s="1"/>
  <c r="V293" i="5" s="1"/>
  <c r="W293" i="5" s="1"/>
  <c r="X293" i="5" s="1"/>
  <c r="Y293" i="5" s="1"/>
  <c r="Z293" i="5" s="1"/>
  <c r="AA293" i="5" s="1"/>
  <c r="AB293" i="5" s="1"/>
  <c r="AC293" i="5" s="1"/>
  <c r="AD293" i="5" s="1"/>
  <c r="T289" i="5"/>
  <c r="U289" i="5" s="1"/>
  <c r="V289" i="5" s="1"/>
  <c r="W289" i="5" s="1"/>
  <c r="X289" i="5" s="1"/>
  <c r="Y289" i="5" s="1"/>
  <c r="Z289" i="5" s="1"/>
  <c r="AA289" i="5" s="1"/>
  <c r="AB289" i="5" s="1"/>
  <c r="AC289" i="5" s="1"/>
  <c r="AD289" i="5" s="1"/>
  <c r="T285" i="5"/>
  <c r="U285" i="5" s="1"/>
  <c r="V285" i="5" s="1"/>
  <c r="W285" i="5" s="1"/>
  <c r="X285" i="5" s="1"/>
  <c r="Y285" i="5" s="1"/>
  <c r="Z285" i="5" s="1"/>
  <c r="AA285" i="5" s="1"/>
  <c r="AB285" i="5" s="1"/>
  <c r="AC285" i="5" s="1"/>
  <c r="AD285" i="5" s="1"/>
  <c r="T281" i="5"/>
  <c r="U281" i="5" s="1"/>
  <c r="V281" i="5" s="1"/>
  <c r="W281" i="5" s="1"/>
  <c r="X281" i="5" s="1"/>
  <c r="Y281" i="5" s="1"/>
  <c r="Z281" i="5" s="1"/>
  <c r="AA281" i="5" s="1"/>
  <c r="AB281" i="5" s="1"/>
  <c r="AC281" i="5" s="1"/>
  <c r="AD281" i="5" s="1"/>
  <c r="T277" i="5"/>
  <c r="U277" i="5" s="1"/>
  <c r="V277" i="5" s="1"/>
  <c r="W277" i="5" s="1"/>
  <c r="X277" i="5" s="1"/>
  <c r="Y277" i="5" s="1"/>
  <c r="Z277" i="5" s="1"/>
  <c r="AA277" i="5" s="1"/>
  <c r="AB277" i="5" s="1"/>
  <c r="AC277" i="5" s="1"/>
  <c r="AD277" i="5" s="1"/>
  <c r="T270" i="5"/>
  <c r="U270" i="5" s="1"/>
  <c r="V270" i="5" s="1"/>
  <c r="W270" i="5" s="1"/>
  <c r="X270" i="5" s="1"/>
  <c r="Y270" i="5" s="1"/>
  <c r="Z270" i="5" s="1"/>
  <c r="AA270" i="5" s="1"/>
  <c r="AB270" i="5" s="1"/>
  <c r="AC270" i="5" s="1"/>
  <c r="AD270" i="5" s="1"/>
  <c r="T266" i="5"/>
  <c r="U266" i="5" s="1"/>
  <c r="V266" i="5" s="1"/>
  <c r="W266" i="5" s="1"/>
  <c r="X266" i="5" s="1"/>
  <c r="Y266" i="5" s="1"/>
  <c r="Z266" i="5" s="1"/>
  <c r="AA266" i="5" s="1"/>
  <c r="AB266" i="5" s="1"/>
  <c r="AC266" i="5" s="1"/>
  <c r="AD266" i="5" s="1"/>
  <c r="T232" i="5"/>
  <c r="U232" i="5" s="1"/>
  <c r="V232" i="5" s="1"/>
  <c r="W232" i="5" s="1"/>
  <c r="X232" i="5" s="1"/>
  <c r="Y232" i="5" s="1"/>
  <c r="Z232" i="5" s="1"/>
  <c r="AA232" i="5" s="1"/>
  <c r="AB232" i="5" s="1"/>
  <c r="AC232" i="5" s="1"/>
  <c r="AD232" i="5" s="1"/>
  <c r="T228" i="5"/>
  <c r="U228" i="5" s="1"/>
  <c r="V228" i="5" s="1"/>
  <c r="W228" i="5" s="1"/>
  <c r="X228" i="5" s="1"/>
  <c r="Y228" i="5" s="1"/>
  <c r="Z228" i="5" s="1"/>
  <c r="AA228" i="5" s="1"/>
  <c r="AB228" i="5" s="1"/>
  <c r="AC228" i="5" s="1"/>
  <c r="AD228" i="5" s="1"/>
  <c r="Q237" i="5"/>
  <c r="P236" i="5"/>
  <c r="T233" i="5"/>
  <c r="U233" i="5" s="1"/>
  <c r="V233" i="5" s="1"/>
  <c r="W233" i="5" s="1"/>
  <c r="X233" i="5" s="1"/>
  <c r="Y233" i="5" s="1"/>
  <c r="Z233" i="5" s="1"/>
  <c r="AA233" i="5" s="1"/>
  <c r="AB233" i="5" s="1"/>
  <c r="AC233" i="5" s="1"/>
  <c r="AD233" i="5" s="1"/>
  <c r="T229" i="5"/>
  <c r="U229" i="5" s="1"/>
  <c r="V229" i="5" s="1"/>
  <c r="W229" i="5" s="1"/>
  <c r="X229" i="5" s="1"/>
  <c r="Y229" i="5" s="1"/>
  <c r="Z229" i="5" s="1"/>
  <c r="AA229" i="5" s="1"/>
  <c r="AB229" i="5" s="1"/>
  <c r="AC229" i="5" s="1"/>
  <c r="AD229" i="5" s="1"/>
  <c r="T225" i="5"/>
  <c r="U225" i="5" s="1"/>
  <c r="V225" i="5" s="1"/>
  <c r="W225" i="5" s="1"/>
  <c r="X225" i="5" s="1"/>
  <c r="Y225" i="5" s="1"/>
  <c r="Z225" i="5" s="1"/>
  <c r="AA225" i="5" s="1"/>
  <c r="AB225" i="5" s="1"/>
  <c r="AC225" i="5" s="1"/>
  <c r="AD225" i="5" s="1"/>
  <c r="T183" i="5"/>
  <c r="U183" i="5" s="1"/>
  <c r="V183" i="5" s="1"/>
  <c r="W183" i="5" s="1"/>
  <c r="X183" i="5" s="1"/>
  <c r="Y183" i="5" s="1"/>
  <c r="Z183" i="5" s="1"/>
  <c r="AA183" i="5" s="1"/>
  <c r="AB183" i="5" s="1"/>
  <c r="AC183" i="5" s="1"/>
  <c r="AD183" i="5" s="1"/>
  <c r="AE183" i="5"/>
  <c r="T53" i="5"/>
  <c r="U53" i="5" s="1"/>
  <c r="V53" i="5" s="1"/>
  <c r="W53" i="5" s="1"/>
  <c r="X53" i="5" s="1"/>
  <c r="Y53" i="5" s="1"/>
  <c r="Z53" i="5" s="1"/>
  <c r="AA53" i="5" s="1"/>
  <c r="AB53" i="5" s="1"/>
  <c r="AC53" i="5" s="1"/>
  <c r="AD53" i="5" s="1"/>
  <c r="T51" i="5"/>
  <c r="U51" i="5" s="1"/>
  <c r="V51" i="5" s="1"/>
  <c r="W51" i="5" s="1"/>
  <c r="X51" i="5" s="1"/>
  <c r="Y51" i="5" s="1"/>
  <c r="Z51" i="5" s="1"/>
  <c r="AA51" i="5" s="1"/>
  <c r="AB51" i="5" s="1"/>
  <c r="AC51" i="5" s="1"/>
  <c r="AD51" i="5" s="1"/>
  <c r="T49" i="5"/>
  <c r="U49" i="5" s="1"/>
  <c r="V49" i="5" s="1"/>
  <c r="W49" i="5" s="1"/>
  <c r="X49" i="5" s="1"/>
  <c r="Y49" i="5" s="1"/>
  <c r="Z49" i="5" s="1"/>
  <c r="AA49" i="5" s="1"/>
  <c r="AB49" i="5" s="1"/>
  <c r="AC49" i="5" s="1"/>
  <c r="AD49" i="5" s="1"/>
  <c r="T47" i="5"/>
  <c r="U47" i="5" s="1"/>
  <c r="V47" i="5" s="1"/>
  <c r="W47" i="5" s="1"/>
  <c r="X47" i="5" s="1"/>
  <c r="Y47" i="5" s="1"/>
  <c r="Z47" i="5" s="1"/>
  <c r="AA47" i="5" s="1"/>
  <c r="AB47" i="5" s="1"/>
  <c r="AC47" i="5" s="1"/>
  <c r="AD47" i="5" s="1"/>
  <c r="T62" i="5"/>
  <c r="U62" i="5" s="1"/>
  <c r="V62" i="5" s="1"/>
  <c r="W62" i="5" s="1"/>
  <c r="X62" i="5" s="1"/>
  <c r="Y62" i="5" s="1"/>
  <c r="Z62" i="5" s="1"/>
  <c r="AA62" i="5" s="1"/>
  <c r="AB62" i="5" s="1"/>
  <c r="AC62" i="5" s="1"/>
  <c r="AD62" i="5" s="1"/>
  <c r="T60" i="5"/>
  <c r="U60" i="5" s="1"/>
  <c r="V60" i="5" s="1"/>
  <c r="W60" i="5" s="1"/>
  <c r="X60" i="5" s="1"/>
  <c r="Y60" i="5" s="1"/>
  <c r="Z60" i="5" s="1"/>
  <c r="AA60" i="5" s="1"/>
  <c r="AB60" i="5" s="1"/>
  <c r="AC60" i="5" s="1"/>
  <c r="AD60" i="5" s="1"/>
  <c r="T58" i="5"/>
  <c r="U58" i="5" s="1"/>
  <c r="V58" i="5" s="1"/>
  <c r="W58" i="5" s="1"/>
  <c r="X58" i="5" s="1"/>
  <c r="Y58" i="5" s="1"/>
  <c r="Z58" i="5" s="1"/>
  <c r="AA58" i="5" s="1"/>
  <c r="AB58" i="5" s="1"/>
  <c r="AC58" i="5" s="1"/>
  <c r="AD58" i="5" s="1"/>
  <c r="T56" i="5"/>
  <c r="U56" i="5" s="1"/>
  <c r="V56" i="5" s="1"/>
  <c r="W56" i="5" s="1"/>
  <c r="X56" i="5" s="1"/>
  <c r="Y56" i="5" s="1"/>
  <c r="Z56" i="5" s="1"/>
  <c r="AA56" i="5" s="1"/>
  <c r="AB56" i="5" s="1"/>
  <c r="AC56" i="5" s="1"/>
  <c r="AD56" i="5" s="1"/>
  <c r="T44" i="5"/>
  <c r="U44" i="5" s="1"/>
  <c r="V44" i="5" s="1"/>
  <c r="W44" i="5" s="1"/>
  <c r="X44" i="5" s="1"/>
  <c r="Y44" i="5" s="1"/>
  <c r="Z44" i="5" s="1"/>
  <c r="AA44" i="5" s="1"/>
  <c r="AB44" i="5" s="1"/>
  <c r="AC44" i="5" s="1"/>
  <c r="AD44" i="5" s="1"/>
  <c r="T42" i="5"/>
  <c r="U42" i="5" s="1"/>
  <c r="V42" i="5" s="1"/>
  <c r="W42" i="5" s="1"/>
  <c r="X42" i="5" s="1"/>
  <c r="Y42" i="5" s="1"/>
  <c r="Z42" i="5" s="1"/>
  <c r="AA42" i="5" s="1"/>
  <c r="AB42" i="5" s="1"/>
  <c r="AC42" i="5" s="1"/>
  <c r="AD42" i="5" s="1"/>
  <c r="T40" i="5"/>
  <c r="U40" i="5" s="1"/>
  <c r="V40" i="5" s="1"/>
  <c r="W40" i="5" s="1"/>
  <c r="X40" i="5" s="1"/>
  <c r="Y40" i="5" s="1"/>
  <c r="Z40" i="5" s="1"/>
  <c r="AA40" i="5" s="1"/>
  <c r="AB40" i="5" s="1"/>
  <c r="AC40" i="5" s="1"/>
  <c r="AD40" i="5" s="1"/>
  <c r="T38" i="5"/>
  <c r="U38" i="5" s="1"/>
  <c r="V38" i="5" s="1"/>
  <c r="W38" i="5" s="1"/>
  <c r="X38" i="5" s="1"/>
  <c r="Y38" i="5" s="1"/>
  <c r="Z38" i="5" s="1"/>
  <c r="AA38" i="5" s="1"/>
  <c r="AB38" i="5" s="1"/>
  <c r="AC38" i="5" s="1"/>
  <c r="AD38" i="5" s="1"/>
  <c r="T36" i="5"/>
  <c r="U36" i="5" s="1"/>
  <c r="V36" i="5" s="1"/>
  <c r="W36" i="5" s="1"/>
  <c r="X36" i="5" s="1"/>
  <c r="Y36" i="5" s="1"/>
  <c r="Z36" i="5" s="1"/>
  <c r="AA36" i="5" s="1"/>
  <c r="AB36" i="5" s="1"/>
  <c r="AC36" i="5" s="1"/>
  <c r="AD36" i="5" s="1"/>
  <c r="T34" i="5"/>
  <c r="U34" i="5" s="1"/>
  <c r="V34" i="5" s="1"/>
  <c r="W34" i="5" s="1"/>
  <c r="X34" i="5" s="1"/>
  <c r="Y34" i="5" s="1"/>
  <c r="Z34" i="5" s="1"/>
  <c r="AA34" i="5" s="1"/>
  <c r="AB34" i="5" s="1"/>
  <c r="AC34" i="5" s="1"/>
  <c r="AD34" i="5" s="1"/>
  <c r="T32" i="5"/>
  <c r="U32" i="5" s="1"/>
  <c r="V32" i="5" s="1"/>
  <c r="W32" i="5" s="1"/>
  <c r="X32" i="5" s="1"/>
  <c r="Y32" i="5" s="1"/>
  <c r="Z32" i="5" s="1"/>
  <c r="AA32" i="5" s="1"/>
  <c r="AB32" i="5" s="1"/>
  <c r="AC32" i="5" s="1"/>
  <c r="AD32" i="5" s="1"/>
  <c r="T30" i="5"/>
  <c r="U30" i="5" s="1"/>
  <c r="V30" i="5" s="1"/>
  <c r="W30" i="5" s="1"/>
  <c r="X30" i="5" s="1"/>
  <c r="Y30" i="5" s="1"/>
  <c r="Z30" i="5" s="1"/>
  <c r="AA30" i="5" s="1"/>
  <c r="AB30" i="5" s="1"/>
  <c r="AC30" i="5" s="1"/>
  <c r="AD30" i="5" s="1"/>
  <c r="T28" i="5"/>
  <c r="U28" i="5" s="1"/>
  <c r="V28" i="5" s="1"/>
  <c r="W28" i="5" s="1"/>
  <c r="X28" i="5" s="1"/>
  <c r="Y28" i="5" s="1"/>
  <c r="Z28" i="5" s="1"/>
  <c r="AA28" i="5" s="1"/>
  <c r="AB28" i="5" s="1"/>
  <c r="AC28" i="5" s="1"/>
  <c r="AD28" i="5" s="1"/>
  <c r="T26" i="5"/>
  <c r="U26" i="5" s="1"/>
  <c r="V26" i="5" s="1"/>
  <c r="W26" i="5" s="1"/>
  <c r="X26" i="5" s="1"/>
  <c r="Y26" i="5" s="1"/>
  <c r="Z26" i="5" s="1"/>
  <c r="AA26" i="5" s="1"/>
  <c r="AB26" i="5" s="1"/>
  <c r="AC26" i="5" s="1"/>
  <c r="AD26" i="5" s="1"/>
  <c r="T24" i="5"/>
  <c r="U24" i="5" s="1"/>
  <c r="V24" i="5" s="1"/>
  <c r="W24" i="5" s="1"/>
  <c r="X24" i="5" s="1"/>
  <c r="Y24" i="5" s="1"/>
  <c r="Z24" i="5" s="1"/>
  <c r="AA24" i="5" s="1"/>
  <c r="AB24" i="5" s="1"/>
  <c r="AC24" i="5" s="1"/>
  <c r="AD24" i="5" s="1"/>
  <c r="T22" i="5"/>
  <c r="U22" i="5" s="1"/>
  <c r="V22" i="5" s="1"/>
  <c r="W22" i="5" s="1"/>
  <c r="X22" i="5" s="1"/>
  <c r="Y22" i="5" s="1"/>
  <c r="Z22" i="5" s="1"/>
  <c r="AA22" i="5" s="1"/>
  <c r="AB22" i="5" s="1"/>
  <c r="AC22" i="5" s="1"/>
  <c r="AD22" i="5" s="1"/>
  <c r="T20" i="5"/>
  <c r="U20" i="5" s="1"/>
  <c r="V20" i="5" s="1"/>
  <c r="W20" i="5" s="1"/>
  <c r="X20" i="5" s="1"/>
  <c r="Y20" i="5" s="1"/>
  <c r="Z20" i="5" s="1"/>
  <c r="AA20" i="5" s="1"/>
  <c r="AB20" i="5" s="1"/>
  <c r="AC20" i="5" s="1"/>
  <c r="AD20" i="5" s="1"/>
  <c r="T18" i="5"/>
  <c r="U18" i="5" s="1"/>
  <c r="V18" i="5" s="1"/>
  <c r="W18" i="5" s="1"/>
  <c r="X18" i="5" s="1"/>
  <c r="Y18" i="5" s="1"/>
  <c r="Z18" i="5" s="1"/>
  <c r="AA18" i="5" s="1"/>
  <c r="AB18" i="5" s="1"/>
  <c r="AC18" i="5" s="1"/>
  <c r="AD18" i="5" s="1"/>
  <c r="T75" i="5"/>
  <c r="U75" i="5" s="1"/>
  <c r="V75" i="5" s="1"/>
  <c r="W75" i="5" s="1"/>
  <c r="X75" i="5" s="1"/>
  <c r="Y75" i="5" s="1"/>
  <c r="Z75" i="5" s="1"/>
  <c r="AA75" i="5" s="1"/>
  <c r="AB75" i="5" s="1"/>
  <c r="AC75" i="5" s="1"/>
  <c r="AD75" i="5" s="1"/>
  <c r="T200" i="5"/>
  <c r="U200" i="5" s="1"/>
  <c r="V200" i="5" s="1"/>
  <c r="W200" i="5" s="1"/>
  <c r="X200" i="5" s="1"/>
  <c r="Y200" i="5" s="1"/>
  <c r="Z200" i="5" s="1"/>
  <c r="AA200" i="5" s="1"/>
  <c r="AB200" i="5" s="1"/>
  <c r="AC200" i="5" s="1"/>
  <c r="AD200" i="5" s="1"/>
  <c r="T223" i="5"/>
  <c r="U223" i="5" s="1"/>
  <c r="V223" i="5" s="1"/>
  <c r="W223" i="5" s="1"/>
  <c r="X223" i="5" s="1"/>
  <c r="Y223" i="5" s="1"/>
  <c r="Z223" i="5" s="1"/>
  <c r="AA223" i="5" s="1"/>
  <c r="AB223" i="5" s="1"/>
  <c r="AC223" i="5" s="1"/>
  <c r="AD223" i="5" s="1"/>
  <c r="AE223" i="5"/>
  <c r="T65" i="5"/>
  <c r="U65" i="5" s="1"/>
  <c r="V65" i="5" s="1"/>
  <c r="W65" i="5" s="1"/>
  <c r="X65" i="5" s="1"/>
  <c r="Y65" i="5" s="1"/>
  <c r="Z65" i="5" s="1"/>
  <c r="AA65" i="5" s="1"/>
  <c r="AB65" i="5" s="1"/>
  <c r="AC65" i="5" s="1"/>
  <c r="AD65" i="5" s="1"/>
  <c r="T67" i="5"/>
  <c r="U67" i="5" s="1"/>
  <c r="V67" i="5" s="1"/>
  <c r="W67" i="5" s="1"/>
  <c r="X67" i="5" s="1"/>
  <c r="Y67" i="5" s="1"/>
  <c r="Z67" i="5" s="1"/>
  <c r="AA67" i="5" s="1"/>
  <c r="AB67" i="5" s="1"/>
  <c r="AC67" i="5" s="1"/>
  <c r="AD67" i="5" s="1"/>
  <c r="T69" i="5"/>
  <c r="U69" i="5" s="1"/>
  <c r="V69" i="5" s="1"/>
  <c r="W69" i="5" s="1"/>
  <c r="X69" i="5" s="1"/>
  <c r="Y69" i="5" s="1"/>
  <c r="Z69" i="5" s="1"/>
  <c r="AA69" i="5" s="1"/>
  <c r="AB69" i="5" s="1"/>
  <c r="AC69" i="5" s="1"/>
  <c r="AD69" i="5" s="1"/>
  <c r="T71" i="5"/>
  <c r="U71" i="5" s="1"/>
  <c r="V71" i="5" s="1"/>
  <c r="W71" i="5" s="1"/>
  <c r="X71" i="5" s="1"/>
  <c r="Y71" i="5" s="1"/>
  <c r="Z71" i="5" s="1"/>
  <c r="AA71" i="5" s="1"/>
  <c r="AB71" i="5" s="1"/>
  <c r="AC71" i="5" s="1"/>
  <c r="AD71" i="5" s="1"/>
  <c r="T76" i="5"/>
  <c r="U76" i="5" s="1"/>
  <c r="V76" i="5" s="1"/>
  <c r="W76" i="5" s="1"/>
  <c r="X76" i="5" s="1"/>
  <c r="Y76" i="5" s="1"/>
  <c r="Z76" i="5" s="1"/>
  <c r="AA76" i="5" s="1"/>
  <c r="AB76" i="5" s="1"/>
  <c r="AC76" i="5" s="1"/>
  <c r="AD76" i="5" s="1"/>
  <c r="T78" i="5"/>
  <c r="U78" i="5" s="1"/>
  <c r="V78" i="5" s="1"/>
  <c r="W78" i="5" s="1"/>
  <c r="X78" i="5" s="1"/>
  <c r="Y78" i="5" s="1"/>
  <c r="Z78" i="5" s="1"/>
  <c r="AA78" i="5" s="1"/>
  <c r="AB78" i="5" s="1"/>
  <c r="AC78" i="5" s="1"/>
  <c r="AD78" i="5" s="1"/>
  <c r="T83" i="5"/>
  <c r="U83" i="5" s="1"/>
  <c r="V83" i="5" s="1"/>
  <c r="W83" i="5" s="1"/>
  <c r="X83" i="5" s="1"/>
  <c r="Y83" i="5" s="1"/>
  <c r="Z83" i="5" s="1"/>
  <c r="AA83" i="5" s="1"/>
  <c r="AB83" i="5" s="1"/>
  <c r="AC83" i="5" s="1"/>
  <c r="AD83" i="5" s="1"/>
  <c r="T85" i="5"/>
  <c r="U85" i="5" s="1"/>
  <c r="V85" i="5" s="1"/>
  <c r="W85" i="5" s="1"/>
  <c r="X85" i="5" s="1"/>
  <c r="Y85" i="5" s="1"/>
  <c r="Z85" i="5" s="1"/>
  <c r="AA85" i="5" s="1"/>
  <c r="AB85" i="5" s="1"/>
  <c r="AC85" i="5" s="1"/>
  <c r="AD85" i="5" s="1"/>
  <c r="T87" i="5"/>
  <c r="U87" i="5" s="1"/>
  <c r="V87" i="5" s="1"/>
  <c r="W87" i="5" s="1"/>
  <c r="X87" i="5" s="1"/>
  <c r="Y87" i="5" s="1"/>
  <c r="Z87" i="5" s="1"/>
  <c r="AA87" i="5" s="1"/>
  <c r="AB87" i="5" s="1"/>
  <c r="AC87" i="5" s="1"/>
  <c r="AD87" i="5" s="1"/>
  <c r="T89" i="5"/>
  <c r="U89" i="5" s="1"/>
  <c r="V89" i="5" s="1"/>
  <c r="W89" i="5" s="1"/>
  <c r="X89" i="5" s="1"/>
  <c r="Y89" i="5" s="1"/>
  <c r="Z89" i="5" s="1"/>
  <c r="AA89" i="5" s="1"/>
  <c r="AB89" i="5" s="1"/>
  <c r="AC89" i="5" s="1"/>
  <c r="AD89" i="5" s="1"/>
  <c r="T91" i="5"/>
  <c r="U91" i="5" s="1"/>
  <c r="V91" i="5" s="1"/>
  <c r="W91" i="5" s="1"/>
  <c r="X91" i="5" s="1"/>
  <c r="Y91" i="5" s="1"/>
  <c r="Z91" i="5" s="1"/>
  <c r="AA91" i="5" s="1"/>
  <c r="AB91" i="5" s="1"/>
  <c r="AC91" i="5" s="1"/>
  <c r="AD91" i="5" s="1"/>
  <c r="T93" i="5"/>
  <c r="U93" i="5" s="1"/>
  <c r="V93" i="5" s="1"/>
  <c r="W93" i="5" s="1"/>
  <c r="X93" i="5" s="1"/>
  <c r="Y93" i="5" s="1"/>
  <c r="Z93" i="5" s="1"/>
  <c r="AA93" i="5" s="1"/>
  <c r="AB93" i="5" s="1"/>
  <c r="AC93" i="5" s="1"/>
  <c r="AD93" i="5" s="1"/>
  <c r="T95" i="5"/>
  <c r="U95" i="5" s="1"/>
  <c r="V95" i="5" s="1"/>
  <c r="W95" i="5" s="1"/>
  <c r="X95" i="5" s="1"/>
  <c r="Y95" i="5" s="1"/>
  <c r="Z95" i="5" s="1"/>
  <c r="AA95" i="5" s="1"/>
  <c r="AB95" i="5" s="1"/>
  <c r="AC95" i="5" s="1"/>
  <c r="AD95" i="5" s="1"/>
  <c r="S98" i="5"/>
  <c r="R97" i="5"/>
  <c r="T101" i="5"/>
  <c r="U101" i="5" s="1"/>
  <c r="V101" i="5" s="1"/>
  <c r="W101" i="5" s="1"/>
  <c r="X101" i="5" s="1"/>
  <c r="Y101" i="5" s="1"/>
  <c r="Z101" i="5" s="1"/>
  <c r="AA101" i="5" s="1"/>
  <c r="AB101" i="5" s="1"/>
  <c r="AC101" i="5" s="1"/>
  <c r="AD101" i="5" s="1"/>
  <c r="T103" i="5"/>
  <c r="U103" i="5" s="1"/>
  <c r="V103" i="5" s="1"/>
  <c r="W103" i="5" s="1"/>
  <c r="X103" i="5" s="1"/>
  <c r="Y103" i="5" s="1"/>
  <c r="Z103" i="5" s="1"/>
  <c r="AA103" i="5" s="1"/>
  <c r="AB103" i="5" s="1"/>
  <c r="AC103" i="5" s="1"/>
  <c r="AD103" i="5" s="1"/>
  <c r="T105" i="5"/>
  <c r="U105" i="5" s="1"/>
  <c r="V105" i="5" s="1"/>
  <c r="W105" i="5" s="1"/>
  <c r="X105" i="5" s="1"/>
  <c r="Y105" i="5" s="1"/>
  <c r="Z105" i="5" s="1"/>
  <c r="AA105" i="5" s="1"/>
  <c r="AB105" i="5" s="1"/>
  <c r="AC105" i="5" s="1"/>
  <c r="AD105" i="5" s="1"/>
  <c r="T107" i="5"/>
  <c r="U107" i="5" s="1"/>
  <c r="V107" i="5" s="1"/>
  <c r="W107" i="5" s="1"/>
  <c r="X107" i="5" s="1"/>
  <c r="Y107" i="5" s="1"/>
  <c r="Z107" i="5" s="1"/>
  <c r="AA107" i="5" s="1"/>
  <c r="AB107" i="5" s="1"/>
  <c r="AC107" i="5" s="1"/>
  <c r="AD107" i="5" s="1"/>
  <c r="T109" i="5"/>
  <c r="U109" i="5" s="1"/>
  <c r="V109" i="5" s="1"/>
  <c r="W109" i="5" s="1"/>
  <c r="X109" i="5" s="1"/>
  <c r="Y109" i="5" s="1"/>
  <c r="Z109" i="5" s="1"/>
  <c r="AA109" i="5" s="1"/>
  <c r="AB109" i="5" s="1"/>
  <c r="AC109" i="5" s="1"/>
  <c r="AD109" i="5" s="1"/>
  <c r="T111" i="5"/>
  <c r="U111" i="5" s="1"/>
  <c r="V111" i="5" s="1"/>
  <c r="W111" i="5" s="1"/>
  <c r="X111" i="5" s="1"/>
  <c r="Y111" i="5" s="1"/>
  <c r="Z111" i="5" s="1"/>
  <c r="AA111" i="5" s="1"/>
  <c r="AB111" i="5" s="1"/>
  <c r="AC111" i="5" s="1"/>
  <c r="AD111" i="5" s="1"/>
  <c r="T113" i="5"/>
  <c r="U113" i="5" s="1"/>
  <c r="V113" i="5" s="1"/>
  <c r="W113" i="5" s="1"/>
  <c r="X113" i="5" s="1"/>
  <c r="Y113" i="5" s="1"/>
  <c r="Z113" i="5" s="1"/>
  <c r="AA113" i="5" s="1"/>
  <c r="AB113" i="5" s="1"/>
  <c r="AC113" i="5" s="1"/>
  <c r="AD113" i="5" s="1"/>
  <c r="Q116" i="5"/>
  <c r="P115" i="5"/>
  <c r="T118" i="5"/>
  <c r="U118" i="5" s="1"/>
  <c r="V118" i="5" s="1"/>
  <c r="W118" i="5" s="1"/>
  <c r="X118" i="5" s="1"/>
  <c r="Y118" i="5" s="1"/>
  <c r="Z118" i="5" s="1"/>
  <c r="AA118" i="5" s="1"/>
  <c r="AB118" i="5" s="1"/>
  <c r="AC118" i="5" s="1"/>
  <c r="AD118" i="5" s="1"/>
  <c r="T121" i="5"/>
  <c r="U121" i="5" s="1"/>
  <c r="V121" i="5" s="1"/>
  <c r="W121" i="5" s="1"/>
  <c r="X121" i="5" s="1"/>
  <c r="Y121" i="5" s="1"/>
  <c r="Z121" i="5" s="1"/>
  <c r="AA121" i="5" s="1"/>
  <c r="AB121" i="5" s="1"/>
  <c r="AC121" i="5" s="1"/>
  <c r="AD121" i="5" s="1"/>
  <c r="T123" i="5"/>
  <c r="U123" i="5" s="1"/>
  <c r="V123" i="5" s="1"/>
  <c r="W123" i="5" s="1"/>
  <c r="X123" i="5" s="1"/>
  <c r="Y123" i="5" s="1"/>
  <c r="Z123" i="5" s="1"/>
  <c r="AA123" i="5" s="1"/>
  <c r="AB123" i="5" s="1"/>
  <c r="AC123" i="5" s="1"/>
  <c r="AD123" i="5" s="1"/>
  <c r="T125" i="5"/>
  <c r="U125" i="5" s="1"/>
  <c r="V125" i="5" s="1"/>
  <c r="W125" i="5" s="1"/>
  <c r="X125" i="5" s="1"/>
  <c r="Y125" i="5" s="1"/>
  <c r="Z125" i="5" s="1"/>
  <c r="AA125" i="5" s="1"/>
  <c r="AB125" i="5" s="1"/>
  <c r="AC125" i="5" s="1"/>
  <c r="AD125" i="5" s="1"/>
  <c r="T127" i="5"/>
  <c r="U127" i="5" s="1"/>
  <c r="V127" i="5" s="1"/>
  <c r="W127" i="5" s="1"/>
  <c r="X127" i="5" s="1"/>
  <c r="Y127" i="5" s="1"/>
  <c r="Z127" i="5" s="1"/>
  <c r="AA127" i="5" s="1"/>
  <c r="AB127" i="5" s="1"/>
  <c r="AC127" i="5" s="1"/>
  <c r="AD127" i="5" s="1"/>
  <c r="T129" i="5"/>
  <c r="U129" i="5" s="1"/>
  <c r="V129" i="5" s="1"/>
  <c r="W129" i="5" s="1"/>
  <c r="X129" i="5" s="1"/>
  <c r="Y129" i="5" s="1"/>
  <c r="Z129" i="5" s="1"/>
  <c r="AA129" i="5" s="1"/>
  <c r="AB129" i="5" s="1"/>
  <c r="AC129" i="5" s="1"/>
  <c r="AD129" i="5" s="1"/>
  <c r="T131" i="5"/>
  <c r="U131" i="5" s="1"/>
  <c r="V131" i="5" s="1"/>
  <c r="W131" i="5" s="1"/>
  <c r="X131" i="5" s="1"/>
  <c r="Y131" i="5" s="1"/>
  <c r="Z131" i="5" s="1"/>
  <c r="AA131" i="5" s="1"/>
  <c r="AB131" i="5" s="1"/>
  <c r="AC131" i="5" s="1"/>
  <c r="AD131" i="5" s="1"/>
  <c r="T133" i="5"/>
  <c r="U133" i="5" s="1"/>
  <c r="V133" i="5" s="1"/>
  <c r="W133" i="5" s="1"/>
  <c r="X133" i="5" s="1"/>
  <c r="Y133" i="5" s="1"/>
  <c r="Z133" i="5" s="1"/>
  <c r="AA133" i="5" s="1"/>
  <c r="AB133" i="5" s="1"/>
  <c r="AC133" i="5" s="1"/>
  <c r="AD133" i="5" s="1"/>
  <c r="T136" i="5"/>
  <c r="U136" i="5" s="1"/>
  <c r="V136" i="5" s="1"/>
  <c r="W136" i="5" s="1"/>
  <c r="X136" i="5" s="1"/>
  <c r="Y136" i="5" s="1"/>
  <c r="Z136" i="5" s="1"/>
  <c r="AA136" i="5" s="1"/>
  <c r="AB136" i="5" s="1"/>
  <c r="AC136" i="5" s="1"/>
  <c r="AD136" i="5" s="1"/>
  <c r="T138" i="5"/>
  <c r="U138" i="5" s="1"/>
  <c r="V138" i="5" s="1"/>
  <c r="W138" i="5" s="1"/>
  <c r="X138" i="5" s="1"/>
  <c r="Y138" i="5" s="1"/>
  <c r="Z138" i="5" s="1"/>
  <c r="AA138" i="5" s="1"/>
  <c r="AB138" i="5" s="1"/>
  <c r="AC138" i="5" s="1"/>
  <c r="AD138" i="5" s="1"/>
  <c r="T140" i="5"/>
  <c r="U140" i="5" s="1"/>
  <c r="V140" i="5" s="1"/>
  <c r="W140" i="5" s="1"/>
  <c r="X140" i="5" s="1"/>
  <c r="Y140" i="5" s="1"/>
  <c r="Z140" i="5" s="1"/>
  <c r="AA140" i="5" s="1"/>
  <c r="AB140" i="5" s="1"/>
  <c r="AC140" i="5" s="1"/>
  <c r="AD140" i="5" s="1"/>
  <c r="T142" i="5"/>
  <c r="U142" i="5" s="1"/>
  <c r="V142" i="5" s="1"/>
  <c r="W142" i="5" s="1"/>
  <c r="X142" i="5" s="1"/>
  <c r="Y142" i="5" s="1"/>
  <c r="Z142" i="5" s="1"/>
  <c r="AA142" i="5" s="1"/>
  <c r="AB142" i="5" s="1"/>
  <c r="AC142" i="5" s="1"/>
  <c r="AD142" i="5" s="1"/>
  <c r="T144" i="5"/>
  <c r="U144" i="5" s="1"/>
  <c r="V144" i="5" s="1"/>
  <c r="W144" i="5" s="1"/>
  <c r="X144" i="5" s="1"/>
  <c r="Y144" i="5" s="1"/>
  <c r="Z144" i="5" s="1"/>
  <c r="AA144" i="5" s="1"/>
  <c r="AB144" i="5" s="1"/>
  <c r="AC144" i="5" s="1"/>
  <c r="AD144" i="5" s="1"/>
  <c r="Q149" i="5"/>
  <c r="P148" i="5"/>
  <c r="Q186" i="5"/>
  <c r="P185" i="5"/>
  <c r="T150" i="5"/>
  <c r="U150" i="5" s="1"/>
  <c r="V150" i="5" s="1"/>
  <c r="W150" i="5" s="1"/>
  <c r="X150" i="5" s="1"/>
  <c r="Y150" i="5" s="1"/>
  <c r="Z150" i="5" s="1"/>
  <c r="AA150" i="5" s="1"/>
  <c r="AB150" i="5" s="1"/>
  <c r="AC150" i="5" s="1"/>
  <c r="AD150" i="5" s="1"/>
  <c r="T152" i="5"/>
  <c r="U152" i="5" s="1"/>
  <c r="V152" i="5" s="1"/>
  <c r="W152" i="5" s="1"/>
  <c r="X152" i="5" s="1"/>
  <c r="Y152" i="5" s="1"/>
  <c r="Z152" i="5" s="1"/>
  <c r="AA152" i="5" s="1"/>
  <c r="AB152" i="5" s="1"/>
  <c r="AC152" i="5" s="1"/>
  <c r="AD152" i="5" s="1"/>
  <c r="T154" i="5"/>
  <c r="U154" i="5" s="1"/>
  <c r="V154" i="5" s="1"/>
  <c r="W154" i="5" s="1"/>
  <c r="X154" i="5" s="1"/>
  <c r="Y154" i="5" s="1"/>
  <c r="Z154" i="5" s="1"/>
  <c r="AA154" i="5" s="1"/>
  <c r="AB154" i="5" s="1"/>
  <c r="AC154" i="5" s="1"/>
  <c r="AD154" i="5" s="1"/>
  <c r="T156" i="5"/>
  <c r="U156" i="5" s="1"/>
  <c r="V156" i="5" s="1"/>
  <c r="W156" i="5" s="1"/>
  <c r="X156" i="5" s="1"/>
  <c r="Y156" i="5" s="1"/>
  <c r="Z156" i="5" s="1"/>
  <c r="AA156" i="5" s="1"/>
  <c r="AB156" i="5" s="1"/>
  <c r="AC156" i="5" s="1"/>
  <c r="AD156" i="5" s="1"/>
  <c r="T158" i="5"/>
  <c r="U158" i="5" s="1"/>
  <c r="V158" i="5" s="1"/>
  <c r="W158" i="5" s="1"/>
  <c r="X158" i="5" s="1"/>
  <c r="Y158" i="5" s="1"/>
  <c r="Z158" i="5" s="1"/>
  <c r="AA158" i="5" s="1"/>
  <c r="AB158" i="5" s="1"/>
  <c r="AC158" i="5" s="1"/>
  <c r="AD158" i="5" s="1"/>
  <c r="T160" i="5"/>
  <c r="U160" i="5" s="1"/>
  <c r="V160" i="5" s="1"/>
  <c r="W160" i="5" s="1"/>
  <c r="X160" i="5" s="1"/>
  <c r="Y160" i="5" s="1"/>
  <c r="Z160" i="5" s="1"/>
  <c r="AA160" i="5" s="1"/>
  <c r="AB160" i="5" s="1"/>
  <c r="AC160" i="5" s="1"/>
  <c r="AD160" i="5" s="1"/>
  <c r="T162" i="5"/>
  <c r="U162" i="5" s="1"/>
  <c r="V162" i="5" s="1"/>
  <c r="W162" i="5" s="1"/>
  <c r="X162" i="5" s="1"/>
  <c r="Y162" i="5" s="1"/>
  <c r="Z162" i="5" s="1"/>
  <c r="AA162" i="5" s="1"/>
  <c r="AB162" i="5" s="1"/>
  <c r="AC162" i="5" s="1"/>
  <c r="AD162" i="5" s="1"/>
  <c r="T164" i="5"/>
  <c r="U164" i="5" s="1"/>
  <c r="V164" i="5" s="1"/>
  <c r="W164" i="5" s="1"/>
  <c r="X164" i="5" s="1"/>
  <c r="Y164" i="5" s="1"/>
  <c r="Z164" i="5" s="1"/>
  <c r="AA164" i="5" s="1"/>
  <c r="AB164" i="5" s="1"/>
  <c r="AC164" i="5" s="1"/>
  <c r="AD164" i="5" s="1"/>
  <c r="T166" i="5"/>
  <c r="U166" i="5" s="1"/>
  <c r="V166" i="5" s="1"/>
  <c r="W166" i="5" s="1"/>
  <c r="X166" i="5" s="1"/>
  <c r="Y166" i="5" s="1"/>
  <c r="Z166" i="5" s="1"/>
  <c r="AA166" i="5" s="1"/>
  <c r="AB166" i="5" s="1"/>
  <c r="AC166" i="5" s="1"/>
  <c r="AD166" i="5" s="1"/>
  <c r="T168" i="5"/>
  <c r="U168" i="5" s="1"/>
  <c r="V168" i="5" s="1"/>
  <c r="W168" i="5" s="1"/>
  <c r="X168" i="5" s="1"/>
  <c r="Y168" i="5" s="1"/>
  <c r="Z168" i="5" s="1"/>
  <c r="AA168" i="5" s="1"/>
  <c r="AB168" i="5" s="1"/>
  <c r="AC168" i="5" s="1"/>
  <c r="AD168" i="5" s="1"/>
  <c r="T170" i="5"/>
  <c r="U170" i="5" s="1"/>
  <c r="V170" i="5" s="1"/>
  <c r="W170" i="5" s="1"/>
  <c r="X170" i="5" s="1"/>
  <c r="Y170" i="5" s="1"/>
  <c r="Z170" i="5" s="1"/>
  <c r="AA170" i="5" s="1"/>
  <c r="AB170" i="5" s="1"/>
  <c r="AC170" i="5" s="1"/>
  <c r="AD170" i="5" s="1"/>
  <c r="T172" i="5"/>
  <c r="U172" i="5" s="1"/>
  <c r="V172" i="5" s="1"/>
  <c r="W172" i="5" s="1"/>
  <c r="X172" i="5" s="1"/>
  <c r="Y172" i="5" s="1"/>
  <c r="Z172" i="5" s="1"/>
  <c r="AA172" i="5" s="1"/>
  <c r="AB172" i="5" s="1"/>
  <c r="AC172" i="5" s="1"/>
  <c r="AD172" i="5" s="1"/>
  <c r="T174" i="5"/>
  <c r="U174" i="5" s="1"/>
  <c r="V174" i="5" s="1"/>
  <c r="W174" i="5" s="1"/>
  <c r="X174" i="5" s="1"/>
  <c r="Y174" i="5" s="1"/>
  <c r="Z174" i="5" s="1"/>
  <c r="AA174" i="5" s="1"/>
  <c r="AB174" i="5" s="1"/>
  <c r="AC174" i="5" s="1"/>
  <c r="AD174" i="5" s="1"/>
  <c r="T176" i="5"/>
  <c r="U176" i="5" s="1"/>
  <c r="V176" i="5" s="1"/>
  <c r="W176" i="5" s="1"/>
  <c r="X176" i="5" s="1"/>
  <c r="Y176" i="5" s="1"/>
  <c r="Z176" i="5" s="1"/>
  <c r="AA176" i="5" s="1"/>
  <c r="AB176" i="5" s="1"/>
  <c r="AC176" i="5" s="1"/>
  <c r="AD176" i="5" s="1"/>
  <c r="T178" i="5"/>
  <c r="U178" i="5" s="1"/>
  <c r="V178" i="5" s="1"/>
  <c r="W178" i="5" s="1"/>
  <c r="X178" i="5" s="1"/>
  <c r="Y178" i="5" s="1"/>
  <c r="Z178" i="5" s="1"/>
  <c r="AA178" i="5" s="1"/>
  <c r="AB178" i="5" s="1"/>
  <c r="AC178" i="5" s="1"/>
  <c r="AD178" i="5" s="1"/>
  <c r="T180" i="5"/>
  <c r="U180" i="5" s="1"/>
  <c r="V180" i="5" s="1"/>
  <c r="W180" i="5" s="1"/>
  <c r="X180" i="5" s="1"/>
  <c r="Y180" i="5" s="1"/>
  <c r="Z180" i="5" s="1"/>
  <c r="AA180" i="5" s="1"/>
  <c r="AB180" i="5" s="1"/>
  <c r="AC180" i="5" s="1"/>
  <c r="AD180" i="5" s="1"/>
  <c r="T189" i="5"/>
  <c r="U189" i="5" s="1"/>
  <c r="V189" i="5" s="1"/>
  <c r="W189" i="5" s="1"/>
  <c r="X189" i="5" s="1"/>
  <c r="Y189" i="5" s="1"/>
  <c r="Z189" i="5" s="1"/>
  <c r="AA189" i="5" s="1"/>
  <c r="AB189" i="5" s="1"/>
  <c r="AC189" i="5" s="1"/>
  <c r="AD189" i="5" s="1"/>
  <c r="T191" i="5"/>
  <c r="U191" i="5" s="1"/>
  <c r="V191" i="5" s="1"/>
  <c r="W191" i="5" s="1"/>
  <c r="X191" i="5" s="1"/>
  <c r="Y191" i="5" s="1"/>
  <c r="Z191" i="5" s="1"/>
  <c r="AA191" i="5" s="1"/>
  <c r="AB191" i="5" s="1"/>
  <c r="AC191" i="5" s="1"/>
  <c r="AD191" i="5" s="1"/>
  <c r="T193" i="5"/>
  <c r="U193" i="5" s="1"/>
  <c r="V193" i="5" s="1"/>
  <c r="W193" i="5" s="1"/>
  <c r="X193" i="5" s="1"/>
  <c r="Y193" i="5" s="1"/>
  <c r="Z193" i="5" s="1"/>
  <c r="AA193" i="5" s="1"/>
  <c r="AB193" i="5" s="1"/>
  <c r="AC193" i="5" s="1"/>
  <c r="AD193" i="5" s="1"/>
  <c r="T195" i="5"/>
  <c r="U195" i="5" s="1"/>
  <c r="V195" i="5" s="1"/>
  <c r="W195" i="5" s="1"/>
  <c r="X195" i="5" s="1"/>
  <c r="Y195" i="5" s="1"/>
  <c r="Z195" i="5" s="1"/>
  <c r="AA195" i="5" s="1"/>
  <c r="AB195" i="5" s="1"/>
  <c r="AC195" i="5" s="1"/>
  <c r="AD195" i="5" s="1"/>
  <c r="T197" i="5"/>
  <c r="U197" i="5" s="1"/>
  <c r="V197" i="5" s="1"/>
  <c r="W197" i="5" s="1"/>
  <c r="X197" i="5" s="1"/>
  <c r="Y197" i="5" s="1"/>
  <c r="Z197" i="5" s="1"/>
  <c r="AA197" i="5" s="1"/>
  <c r="AB197" i="5" s="1"/>
  <c r="AC197" i="5" s="1"/>
  <c r="AD197" i="5" s="1"/>
  <c r="T199" i="5"/>
  <c r="U199" i="5" s="1"/>
  <c r="V199" i="5" s="1"/>
  <c r="W199" i="5" s="1"/>
  <c r="X199" i="5" s="1"/>
  <c r="Y199" i="5" s="1"/>
  <c r="Z199" i="5" s="1"/>
  <c r="AA199" i="5" s="1"/>
  <c r="AB199" i="5" s="1"/>
  <c r="AC199" i="5" s="1"/>
  <c r="AD199" i="5" s="1"/>
  <c r="T202" i="5"/>
  <c r="U202" i="5" s="1"/>
  <c r="V202" i="5" s="1"/>
  <c r="W202" i="5" s="1"/>
  <c r="X202" i="5" s="1"/>
  <c r="Y202" i="5" s="1"/>
  <c r="Z202" i="5" s="1"/>
  <c r="AA202" i="5" s="1"/>
  <c r="AB202" i="5" s="1"/>
  <c r="AC202" i="5" s="1"/>
  <c r="AD202" i="5" s="1"/>
  <c r="T205" i="5"/>
  <c r="U205" i="5" s="1"/>
  <c r="V205" i="5" s="1"/>
  <c r="W205" i="5" s="1"/>
  <c r="X205" i="5" s="1"/>
  <c r="Y205" i="5" s="1"/>
  <c r="Z205" i="5" s="1"/>
  <c r="AA205" i="5" s="1"/>
  <c r="AB205" i="5" s="1"/>
  <c r="AC205" i="5" s="1"/>
  <c r="AD205" i="5" s="1"/>
  <c r="T207" i="5"/>
  <c r="U207" i="5" s="1"/>
  <c r="V207" i="5" s="1"/>
  <c r="W207" i="5" s="1"/>
  <c r="X207" i="5" s="1"/>
  <c r="Y207" i="5" s="1"/>
  <c r="Z207" i="5" s="1"/>
  <c r="AA207" i="5" s="1"/>
  <c r="AB207" i="5" s="1"/>
  <c r="AC207" i="5" s="1"/>
  <c r="AD207" i="5" s="1"/>
  <c r="T211" i="5"/>
  <c r="U211" i="5" s="1"/>
  <c r="V211" i="5" s="1"/>
  <c r="W211" i="5" s="1"/>
  <c r="X211" i="5" s="1"/>
  <c r="Y211" i="5" s="1"/>
  <c r="Z211" i="5" s="1"/>
  <c r="AA211" i="5" s="1"/>
  <c r="AB211" i="5" s="1"/>
  <c r="AC211" i="5" s="1"/>
  <c r="AD211" i="5" s="1"/>
  <c r="T214" i="5"/>
  <c r="U214" i="5" s="1"/>
  <c r="V214" i="5" s="1"/>
  <c r="W214" i="5" s="1"/>
  <c r="X214" i="5" s="1"/>
  <c r="Y214" i="5" s="1"/>
  <c r="Z214" i="5" s="1"/>
  <c r="AA214" i="5" s="1"/>
  <c r="AB214" i="5" s="1"/>
  <c r="AC214" i="5" s="1"/>
  <c r="AD214" i="5" s="1"/>
  <c r="T216" i="5"/>
  <c r="U216" i="5" s="1"/>
  <c r="V216" i="5" s="1"/>
  <c r="W216" i="5" s="1"/>
  <c r="X216" i="5" s="1"/>
  <c r="Y216" i="5" s="1"/>
  <c r="Z216" i="5" s="1"/>
  <c r="AA216" i="5" s="1"/>
  <c r="AB216" i="5" s="1"/>
  <c r="AC216" i="5" s="1"/>
  <c r="AD216" i="5" s="1"/>
  <c r="T218" i="5"/>
  <c r="U218" i="5" s="1"/>
  <c r="V218" i="5" s="1"/>
  <c r="W218" i="5" s="1"/>
  <c r="X218" i="5" s="1"/>
  <c r="Y218" i="5" s="1"/>
  <c r="Z218" i="5" s="1"/>
  <c r="AA218" i="5" s="1"/>
  <c r="AB218" i="5" s="1"/>
  <c r="AC218" i="5" s="1"/>
  <c r="AD218" i="5" s="1"/>
  <c r="T221" i="5"/>
  <c r="U221" i="5" s="1"/>
  <c r="V221" i="5" s="1"/>
  <c r="W221" i="5" s="1"/>
  <c r="X221" i="5" s="1"/>
  <c r="Y221" i="5" s="1"/>
  <c r="Z221" i="5" s="1"/>
  <c r="AA221" i="5" s="1"/>
  <c r="AB221" i="5" s="1"/>
  <c r="AC221" i="5" s="1"/>
  <c r="AD221" i="5" s="1"/>
  <c r="P364" i="5"/>
  <c r="Q365" i="5"/>
  <c r="T367" i="5"/>
  <c r="U367" i="5" s="1"/>
  <c r="V367" i="5" s="1"/>
  <c r="W367" i="5" s="1"/>
  <c r="X367" i="5" s="1"/>
  <c r="Y367" i="5" s="1"/>
  <c r="Z367" i="5" s="1"/>
  <c r="AA367" i="5" s="1"/>
  <c r="AB367" i="5" s="1"/>
  <c r="AC367" i="5" s="1"/>
  <c r="AD367" i="5" s="1"/>
  <c r="T369" i="5"/>
  <c r="U369" i="5" s="1"/>
  <c r="V369" i="5" s="1"/>
  <c r="W369" i="5" s="1"/>
  <c r="X369" i="5" s="1"/>
  <c r="Y369" i="5" s="1"/>
  <c r="Z369" i="5" s="1"/>
  <c r="AA369" i="5" s="1"/>
  <c r="AB369" i="5" s="1"/>
  <c r="AC369" i="5" s="1"/>
  <c r="AD369" i="5" s="1"/>
  <c r="T371" i="5"/>
  <c r="U371" i="5" s="1"/>
  <c r="V371" i="5" s="1"/>
  <c r="W371" i="5" s="1"/>
  <c r="X371" i="5" s="1"/>
  <c r="Y371" i="5" s="1"/>
  <c r="Z371" i="5" s="1"/>
  <c r="AA371" i="5" s="1"/>
  <c r="AB371" i="5" s="1"/>
  <c r="AC371" i="5" s="1"/>
  <c r="AD371" i="5" s="1"/>
  <c r="T427" i="5"/>
  <c r="U427" i="5" s="1"/>
  <c r="V427" i="5" s="1"/>
  <c r="W427" i="5" s="1"/>
  <c r="X427" i="5" s="1"/>
  <c r="Y427" i="5" s="1"/>
  <c r="Z427" i="5" s="1"/>
  <c r="AA427" i="5" s="1"/>
  <c r="AB427" i="5" s="1"/>
  <c r="AC427" i="5" s="1"/>
  <c r="AD427" i="5" s="1"/>
  <c r="T429" i="5"/>
  <c r="U429" i="5" s="1"/>
  <c r="V429" i="5" s="1"/>
  <c r="W429" i="5" s="1"/>
  <c r="X429" i="5" s="1"/>
  <c r="Y429" i="5" s="1"/>
  <c r="Z429" i="5" s="1"/>
  <c r="AA429" i="5" s="1"/>
  <c r="AB429" i="5" s="1"/>
  <c r="AC429" i="5" s="1"/>
  <c r="AD429" i="5" s="1"/>
  <c r="Q432" i="5"/>
  <c r="P431" i="5"/>
  <c r="T434" i="5"/>
  <c r="U434" i="5" s="1"/>
  <c r="V434" i="5" s="1"/>
  <c r="W434" i="5" s="1"/>
  <c r="X434" i="5" s="1"/>
  <c r="Y434" i="5" s="1"/>
  <c r="Z434" i="5" s="1"/>
  <c r="AA434" i="5" s="1"/>
  <c r="AB434" i="5" s="1"/>
  <c r="AC434" i="5" s="1"/>
  <c r="AD434" i="5" s="1"/>
  <c r="T436" i="5"/>
  <c r="U436" i="5" s="1"/>
  <c r="V436" i="5" s="1"/>
  <c r="W436" i="5" s="1"/>
  <c r="X436" i="5" s="1"/>
  <c r="Y436" i="5" s="1"/>
  <c r="Z436" i="5" s="1"/>
  <c r="AA436" i="5" s="1"/>
  <c r="AB436" i="5" s="1"/>
  <c r="AC436" i="5" s="1"/>
  <c r="AD436" i="5" s="1"/>
  <c r="T438" i="5"/>
  <c r="U438" i="5" s="1"/>
  <c r="V438" i="5" s="1"/>
  <c r="W438" i="5" s="1"/>
  <c r="X438" i="5" s="1"/>
  <c r="Y438" i="5" s="1"/>
  <c r="Z438" i="5" s="1"/>
  <c r="AA438" i="5" s="1"/>
  <c r="AB438" i="5" s="1"/>
  <c r="AC438" i="5" s="1"/>
  <c r="AD438" i="5" s="1"/>
  <c r="T440" i="5"/>
  <c r="U440" i="5" s="1"/>
  <c r="V440" i="5" s="1"/>
  <c r="W440" i="5" s="1"/>
  <c r="X440" i="5" s="1"/>
  <c r="Y440" i="5" s="1"/>
  <c r="Z440" i="5" s="1"/>
  <c r="AA440" i="5" s="1"/>
  <c r="AB440" i="5" s="1"/>
  <c r="AC440" i="5" s="1"/>
  <c r="AD440" i="5" s="1"/>
  <c r="T442" i="5"/>
  <c r="U442" i="5" s="1"/>
  <c r="V442" i="5" s="1"/>
  <c r="W442" i="5" s="1"/>
  <c r="X442" i="5" s="1"/>
  <c r="Y442" i="5" s="1"/>
  <c r="Z442" i="5" s="1"/>
  <c r="AA442" i="5" s="1"/>
  <c r="AB442" i="5" s="1"/>
  <c r="AC442" i="5" s="1"/>
  <c r="AD442" i="5" s="1"/>
  <c r="T444" i="5"/>
  <c r="U444" i="5" s="1"/>
  <c r="V444" i="5" s="1"/>
  <c r="W444" i="5" s="1"/>
  <c r="X444" i="5" s="1"/>
  <c r="Y444" i="5" s="1"/>
  <c r="Z444" i="5" s="1"/>
  <c r="AA444" i="5" s="1"/>
  <c r="AB444" i="5" s="1"/>
  <c r="AC444" i="5" s="1"/>
  <c r="AD444" i="5" s="1"/>
  <c r="T446" i="5"/>
  <c r="U446" i="5" s="1"/>
  <c r="V446" i="5" s="1"/>
  <c r="W446" i="5" s="1"/>
  <c r="X446" i="5" s="1"/>
  <c r="Y446" i="5" s="1"/>
  <c r="Z446" i="5" s="1"/>
  <c r="AA446" i="5" s="1"/>
  <c r="AB446" i="5" s="1"/>
  <c r="AC446" i="5" s="1"/>
  <c r="AD446" i="5" s="1"/>
  <c r="T448" i="5"/>
  <c r="U448" i="5" s="1"/>
  <c r="V448" i="5" s="1"/>
  <c r="W448" i="5" s="1"/>
  <c r="X448" i="5" s="1"/>
  <c r="Y448" i="5" s="1"/>
  <c r="Z448" i="5" s="1"/>
  <c r="AA448" i="5" s="1"/>
  <c r="AB448" i="5" s="1"/>
  <c r="AC448" i="5" s="1"/>
  <c r="AD448" i="5" s="1"/>
  <c r="Q451" i="5"/>
  <c r="P450" i="5"/>
  <c r="T363" i="5"/>
  <c r="U363" i="5" s="1"/>
  <c r="V363" i="5" s="1"/>
  <c r="W363" i="5" s="1"/>
  <c r="X363" i="5" s="1"/>
  <c r="Y363" i="5" s="1"/>
  <c r="Z363" i="5" s="1"/>
  <c r="AA363" i="5" s="1"/>
  <c r="AB363" i="5" s="1"/>
  <c r="AC363" i="5" s="1"/>
  <c r="AD363" i="5" s="1"/>
  <c r="AE363" i="5"/>
  <c r="T360" i="5"/>
  <c r="U360" i="5" s="1"/>
  <c r="V360" i="5" s="1"/>
  <c r="W360" i="5" s="1"/>
  <c r="X360" i="5" s="1"/>
  <c r="Y360" i="5" s="1"/>
  <c r="Z360" i="5" s="1"/>
  <c r="AA360" i="5" s="1"/>
  <c r="AB360" i="5" s="1"/>
  <c r="AC360" i="5" s="1"/>
  <c r="AD360" i="5" s="1"/>
  <c r="AE360" i="5"/>
  <c r="T356" i="5"/>
  <c r="U356" i="5" s="1"/>
  <c r="V356" i="5" s="1"/>
  <c r="W356" i="5" s="1"/>
  <c r="X356" i="5" s="1"/>
  <c r="Y356" i="5" s="1"/>
  <c r="Z356" i="5" s="1"/>
  <c r="AA356" i="5" s="1"/>
  <c r="AB356" i="5" s="1"/>
  <c r="AC356" i="5" s="1"/>
  <c r="AD356" i="5" s="1"/>
  <c r="AE356" i="5"/>
  <c r="T352" i="5"/>
  <c r="U352" i="5" s="1"/>
  <c r="V352" i="5" s="1"/>
  <c r="W352" i="5" s="1"/>
  <c r="X352" i="5" s="1"/>
  <c r="Y352" i="5" s="1"/>
  <c r="Z352" i="5" s="1"/>
  <c r="AA352" i="5" s="1"/>
  <c r="AB352" i="5" s="1"/>
  <c r="AC352" i="5" s="1"/>
  <c r="AD352" i="5" s="1"/>
  <c r="AE352" i="5"/>
  <c r="T348" i="5"/>
  <c r="U348" i="5" s="1"/>
  <c r="V348" i="5" s="1"/>
  <c r="W348" i="5" s="1"/>
  <c r="X348" i="5" s="1"/>
  <c r="Y348" i="5" s="1"/>
  <c r="Z348" i="5" s="1"/>
  <c r="AA348" i="5" s="1"/>
  <c r="AB348" i="5" s="1"/>
  <c r="AC348" i="5" s="1"/>
  <c r="AD348" i="5" s="1"/>
  <c r="AE348" i="5"/>
  <c r="T344" i="5"/>
  <c r="U344" i="5" s="1"/>
  <c r="V344" i="5" s="1"/>
  <c r="W344" i="5" s="1"/>
  <c r="X344" i="5" s="1"/>
  <c r="Y344" i="5" s="1"/>
  <c r="Z344" i="5" s="1"/>
  <c r="AA344" i="5" s="1"/>
  <c r="AB344" i="5" s="1"/>
  <c r="AC344" i="5" s="1"/>
  <c r="AD344" i="5" s="1"/>
  <c r="AE344" i="5"/>
  <c r="T343" i="5"/>
  <c r="U343" i="5" s="1"/>
  <c r="V343" i="5" s="1"/>
  <c r="W343" i="5" s="1"/>
  <c r="X343" i="5" s="1"/>
  <c r="Y343" i="5" s="1"/>
  <c r="Z343" i="5" s="1"/>
  <c r="AA343" i="5" s="1"/>
  <c r="AB343" i="5" s="1"/>
  <c r="AC343" i="5" s="1"/>
  <c r="AD343" i="5" s="1"/>
  <c r="AE343" i="5"/>
  <c r="T342" i="5"/>
  <c r="U342" i="5" s="1"/>
  <c r="V342" i="5" s="1"/>
  <c r="W342" i="5" s="1"/>
  <c r="X342" i="5" s="1"/>
  <c r="Y342" i="5" s="1"/>
  <c r="Z342" i="5" s="1"/>
  <c r="AA342" i="5" s="1"/>
  <c r="AB342" i="5" s="1"/>
  <c r="AC342" i="5" s="1"/>
  <c r="AD342" i="5" s="1"/>
  <c r="AE342" i="5"/>
  <c r="T341" i="5"/>
  <c r="U341" i="5" s="1"/>
  <c r="V341" i="5" s="1"/>
  <c r="W341" i="5" s="1"/>
  <c r="X341" i="5" s="1"/>
  <c r="Y341" i="5" s="1"/>
  <c r="Z341" i="5" s="1"/>
  <c r="AA341" i="5" s="1"/>
  <c r="AB341" i="5" s="1"/>
  <c r="AC341" i="5" s="1"/>
  <c r="AD341" i="5" s="1"/>
  <c r="AE341" i="5"/>
  <c r="T340" i="5"/>
  <c r="U340" i="5" s="1"/>
  <c r="V340" i="5" s="1"/>
  <c r="W340" i="5" s="1"/>
  <c r="X340" i="5" s="1"/>
  <c r="Y340" i="5" s="1"/>
  <c r="Z340" i="5" s="1"/>
  <c r="AA340" i="5" s="1"/>
  <c r="AB340" i="5" s="1"/>
  <c r="AC340" i="5" s="1"/>
  <c r="AD340" i="5" s="1"/>
  <c r="AE340" i="5"/>
  <c r="T339" i="5"/>
  <c r="U339" i="5" s="1"/>
  <c r="V339" i="5" s="1"/>
  <c r="W339" i="5" s="1"/>
  <c r="X339" i="5" s="1"/>
  <c r="Y339" i="5" s="1"/>
  <c r="Z339" i="5" s="1"/>
  <c r="AA339" i="5" s="1"/>
  <c r="AB339" i="5" s="1"/>
  <c r="AC339" i="5" s="1"/>
  <c r="AD339" i="5" s="1"/>
  <c r="AE339" i="5"/>
  <c r="P337" i="5"/>
  <c r="Q338" i="5"/>
  <c r="T359" i="5"/>
  <c r="U359" i="5" s="1"/>
  <c r="V359" i="5" s="1"/>
  <c r="W359" i="5" s="1"/>
  <c r="X359" i="5" s="1"/>
  <c r="Y359" i="5" s="1"/>
  <c r="Z359" i="5" s="1"/>
  <c r="AA359" i="5" s="1"/>
  <c r="AB359" i="5" s="1"/>
  <c r="AC359" i="5" s="1"/>
  <c r="AD359" i="5" s="1"/>
  <c r="AE359" i="5"/>
  <c r="T355" i="5"/>
  <c r="U355" i="5" s="1"/>
  <c r="V355" i="5" s="1"/>
  <c r="W355" i="5" s="1"/>
  <c r="X355" i="5" s="1"/>
  <c r="Y355" i="5" s="1"/>
  <c r="Z355" i="5" s="1"/>
  <c r="AA355" i="5" s="1"/>
  <c r="AB355" i="5" s="1"/>
  <c r="AC355" i="5" s="1"/>
  <c r="AD355" i="5" s="1"/>
  <c r="AE355" i="5"/>
  <c r="T351" i="5"/>
  <c r="U351" i="5" s="1"/>
  <c r="V351" i="5" s="1"/>
  <c r="W351" i="5" s="1"/>
  <c r="X351" i="5" s="1"/>
  <c r="Y351" i="5" s="1"/>
  <c r="Z351" i="5" s="1"/>
  <c r="AA351" i="5" s="1"/>
  <c r="AB351" i="5" s="1"/>
  <c r="AC351" i="5" s="1"/>
  <c r="AD351" i="5" s="1"/>
  <c r="AE351" i="5"/>
  <c r="T347" i="5"/>
  <c r="U347" i="5" s="1"/>
  <c r="V347" i="5" s="1"/>
  <c r="W347" i="5" s="1"/>
  <c r="X347" i="5" s="1"/>
  <c r="Y347" i="5" s="1"/>
  <c r="Z347" i="5" s="1"/>
  <c r="AA347" i="5" s="1"/>
  <c r="AB347" i="5" s="1"/>
  <c r="AC347" i="5" s="1"/>
  <c r="AD347" i="5" s="1"/>
  <c r="AE347" i="5"/>
  <c r="T334" i="5"/>
  <c r="U334" i="5" s="1"/>
  <c r="V334" i="5" s="1"/>
  <c r="W334" i="5" s="1"/>
  <c r="X334" i="5" s="1"/>
  <c r="Y334" i="5" s="1"/>
  <c r="Z334" i="5" s="1"/>
  <c r="AA334" i="5" s="1"/>
  <c r="AB334" i="5" s="1"/>
  <c r="AC334" i="5" s="1"/>
  <c r="AD334" i="5" s="1"/>
  <c r="AE334" i="5"/>
  <c r="T328" i="5"/>
  <c r="U328" i="5" s="1"/>
  <c r="V328" i="5" s="1"/>
  <c r="W328" i="5" s="1"/>
  <c r="X328" i="5" s="1"/>
  <c r="Y328" i="5" s="1"/>
  <c r="Z328" i="5" s="1"/>
  <c r="AA328" i="5" s="1"/>
  <c r="AB328" i="5" s="1"/>
  <c r="AC328" i="5" s="1"/>
  <c r="AD328" i="5" s="1"/>
  <c r="AE328" i="5"/>
  <c r="T324" i="5"/>
  <c r="U324" i="5" s="1"/>
  <c r="V324" i="5" s="1"/>
  <c r="W324" i="5" s="1"/>
  <c r="X324" i="5" s="1"/>
  <c r="Y324" i="5" s="1"/>
  <c r="Z324" i="5" s="1"/>
  <c r="AA324" i="5" s="1"/>
  <c r="AB324" i="5" s="1"/>
  <c r="AC324" i="5" s="1"/>
  <c r="AD324" i="5" s="1"/>
  <c r="AE324" i="5"/>
  <c r="T320" i="5"/>
  <c r="U320" i="5" s="1"/>
  <c r="V320" i="5" s="1"/>
  <c r="W320" i="5" s="1"/>
  <c r="X320" i="5" s="1"/>
  <c r="Y320" i="5" s="1"/>
  <c r="Z320" i="5" s="1"/>
  <c r="AA320" i="5" s="1"/>
  <c r="AB320" i="5" s="1"/>
  <c r="AC320" i="5" s="1"/>
  <c r="AD320" i="5" s="1"/>
  <c r="AE320" i="5"/>
  <c r="T313" i="5"/>
  <c r="U313" i="5" s="1"/>
  <c r="V313" i="5" s="1"/>
  <c r="W313" i="5" s="1"/>
  <c r="X313" i="5" s="1"/>
  <c r="Y313" i="5" s="1"/>
  <c r="Z313" i="5" s="1"/>
  <c r="AA313" i="5" s="1"/>
  <c r="AB313" i="5" s="1"/>
  <c r="AC313" i="5" s="1"/>
  <c r="AD313" i="5" s="1"/>
  <c r="AE313" i="5"/>
  <c r="T309" i="5"/>
  <c r="U309" i="5" s="1"/>
  <c r="V309" i="5" s="1"/>
  <c r="W309" i="5" s="1"/>
  <c r="X309" i="5" s="1"/>
  <c r="Y309" i="5" s="1"/>
  <c r="Z309" i="5" s="1"/>
  <c r="AA309" i="5" s="1"/>
  <c r="AB309" i="5" s="1"/>
  <c r="AC309" i="5" s="1"/>
  <c r="AD309" i="5" s="1"/>
  <c r="AE309" i="5"/>
  <c r="P305" i="5"/>
  <c r="Q306" i="5"/>
  <c r="T302" i="5"/>
  <c r="U302" i="5" s="1"/>
  <c r="V302" i="5" s="1"/>
  <c r="W302" i="5" s="1"/>
  <c r="X302" i="5" s="1"/>
  <c r="Y302" i="5" s="1"/>
  <c r="Z302" i="5" s="1"/>
  <c r="AA302" i="5" s="1"/>
  <c r="AB302" i="5" s="1"/>
  <c r="AC302" i="5" s="1"/>
  <c r="AD302" i="5" s="1"/>
  <c r="AE302" i="5"/>
  <c r="T298" i="5"/>
  <c r="U298" i="5" s="1"/>
  <c r="V298" i="5" s="1"/>
  <c r="W298" i="5" s="1"/>
  <c r="X298" i="5" s="1"/>
  <c r="Y298" i="5" s="1"/>
  <c r="Z298" i="5" s="1"/>
  <c r="AA298" i="5" s="1"/>
  <c r="AB298" i="5" s="1"/>
  <c r="AC298" i="5" s="1"/>
  <c r="AD298" i="5" s="1"/>
  <c r="AE298" i="5"/>
  <c r="T294" i="5"/>
  <c r="U294" i="5" s="1"/>
  <c r="V294" i="5" s="1"/>
  <c r="W294" i="5" s="1"/>
  <c r="X294" i="5" s="1"/>
  <c r="Y294" i="5" s="1"/>
  <c r="Z294" i="5" s="1"/>
  <c r="AA294" i="5" s="1"/>
  <c r="AB294" i="5" s="1"/>
  <c r="AC294" i="5" s="1"/>
  <c r="AD294" i="5" s="1"/>
  <c r="AE294" i="5"/>
  <c r="T290" i="5"/>
  <c r="U290" i="5" s="1"/>
  <c r="V290" i="5" s="1"/>
  <c r="W290" i="5" s="1"/>
  <c r="X290" i="5" s="1"/>
  <c r="Y290" i="5" s="1"/>
  <c r="Z290" i="5" s="1"/>
  <c r="AA290" i="5" s="1"/>
  <c r="AB290" i="5" s="1"/>
  <c r="AC290" i="5" s="1"/>
  <c r="AD290" i="5" s="1"/>
  <c r="AE290" i="5"/>
  <c r="T286" i="5"/>
  <c r="U286" i="5" s="1"/>
  <c r="V286" i="5" s="1"/>
  <c r="W286" i="5" s="1"/>
  <c r="X286" i="5" s="1"/>
  <c r="Y286" i="5" s="1"/>
  <c r="Z286" i="5" s="1"/>
  <c r="AA286" i="5" s="1"/>
  <c r="AB286" i="5" s="1"/>
  <c r="AC286" i="5" s="1"/>
  <c r="AD286" i="5" s="1"/>
  <c r="AE286" i="5"/>
  <c r="T282" i="5"/>
  <c r="U282" i="5" s="1"/>
  <c r="V282" i="5" s="1"/>
  <c r="W282" i="5" s="1"/>
  <c r="X282" i="5" s="1"/>
  <c r="Y282" i="5" s="1"/>
  <c r="Z282" i="5" s="1"/>
  <c r="AA282" i="5" s="1"/>
  <c r="AB282" i="5" s="1"/>
  <c r="AC282" i="5" s="1"/>
  <c r="AD282" i="5" s="1"/>
  <c r="AE282" i="5"/>
  <c r="T278" i="5"/>
  <c r="U278" i="5" s="1"/>
  <c r="V278" i="5" s="1"/>
  <c r="W278" i="5" s="1"/>
  <c r="X278" i="5" s="1"/>
  <c r="Y278" i="5" s="1"/>
  <c r="Z278" i="5" s="1"/>
  <c r="AA278" i="5" s="1"/>
  <c r="AB278" i="5" s="1"/>
  <c r="AC278" i="5" s="1"/>
  <c r="AD278" i="5" s="1"/>
  <c r="AE278" i="5"/>
  <c r="T274" i="5"/>
  <c r="U274" i="5" s="1"/>
  <c r="V274" i="5" s="1"/>
  <c r="W274" i="5" s="1"/>
  <c r="X274" i="5" s="1"/>
  <c r="Y274" i="5" s="1"/>
  <c r="Z274" i="5" s="1"/>
  <c r="AA274" i="5" s="1"/>
  <c r="AB274" i="5" s="1"/>
  <c r="AC274" i="5" s="1"/>
  <c r="AD274" i="5" s="1"/>
  <c r="AE274" i="5"/>
  <c r="T271" i="5"/>
  <c r="U271" i="5" s="1"/>
  <c r="V271" i="5" s="1"/>
  <c r="W271" i="5" s="1"/>
  <c r="X271" i="5" s="1"/>
  <c r="Y271" i="5" s="1"/>
  <c r="Z271" i="5" s="1"/>
  <c r="AA271" i="5" s="1"/>
  <c r="AB271" i="5" s="1"/>
  <c r="AC271" i="5" s="1"/>
  <c r="AD271" i="5" s="1"/>
  <c r="AE271" i="5"/>
  <c r="T267" i="5"/>
  <c r="U267" i="5" s="1"/>
  <c r="V267" i="5" s="1"/>
  <c r="W267" i="5" s="1"/>
  <c r="X267" i="5" s="1"/>
  <c r="Y267" i="5" s="1"/>
  <c r="Z267" i="5" s="1"/>
  <c r="AA267" i="5" s="1"/>
  <c r="AB267" i="5" s="1"/>
  <c r="AC267" i="5" s="1"/>
  <c r="AD267" i="5" s="1"/>
  <c r="AE267" i="5"/>
  <c r="T238" i="5"/>
  <c r="U238" i="5" s="1"/>
  <c r="V238" i="5" s="1"/>
  <c r="W238" i="5" s="1"/>
  <c r="X238" i="5" s="1"/>
  <c r="Y238" i="5" s="1"/>
  <c r="Z238" i="5" s="1"/>
  <c r="AA238" i="5" s="1"/>
  <c r="AB238" i="5" s="1"/>
  <c r="AC238" i="5" s="1"/>
  <c r="AD238" i="5" s="1"/>
  <c r="AE238" i="5"/>
  <c r="T332" i="5"/>
  <c r="U332" i="5" s="1"/>
  <c r="V332" i="5" s="1"/>
  <c r="W332" i="5" s="1"/>
  <c r="X332" i="5" s="1"/>
  <c r="Y332" i="5" s="1"/>
  <c r="Z332" i="5" s="1"/>
  <c r="AA332" i="5" s="1"/>
  <c r="AB332" i="5" s="1"/>
  <c r="AC332" i="5" s="1"/>
  <c r="AD332" i="5" s="1"/>
  <c r="AE332" i="5"/>
  <c r="T329" i="5"/>
  <c r="U329" i="5" s="1"/>
  <c r="V329" i="5" s="1"/>
  <c r="W329" i="5" s="1"/>
  <c r="X329" i="5" s="1"/>
  <c r="Y329" i="5" s="1"/>
  <c r="Z329" i="5" s="1"/>
  <c r="AA329" i="5" s="1"/>
  <c r="AB329" i="5" s="1"/>
  <c r="AC329" i="5" s="1"/>
  <c r="AD329" i="5" s="1"/>
  <c r="AE329" i="5"/>
  <c r="T325" i="5"/>
  <c r="U325" i="5" s="1"/>
  <c r="V325" i="5" s="1"/>
  <c r="W325" i="5" s="1"/>
  <c r="X325" i="5" s="1"/>
  <c r="Y325" i="5" s="1"/>
  <c r="Z325" i="5" s="1"/>
  <c r="AA325" i="5" s="1"/>
  <c r="AB325" i="5" s="1"/>
  <c r="AC325" i="5" s="1"/>
  <c r="AD325" i="5" s="1"/>
  <c r="AE325" i="5"/>
  <c r="T321" i="5"/>
  <c r="U321" i="5" s="1"/>
  <c r="V321" i="5" s="1"/>
  <c r="W321" i="5" s="1"/>
  <c r="X321" i="5" s="1"/>
  <c r="Y321" i="5" s="1"/>
  <c r="Z321" i="5" s="1"/>
  <c r="AA321" i="5" s="1"/>
  <c r="AB321" i="5" s="1"/>
  <c r="AC321" i="5" s="1"/>
  <c r="AD321" i="5" s="1"/>
  <c r="AE321" i="5"/>
  <c r="T317" i="5"/>
  <c r="U317" i="5" s="1"/>
  <c r="V317" i="5" s="1"/>
  <c r="W317" i="5" s="1"/>
  <c r="X317" i="5" s="1"/>
  <c r="Y317" i="5" s="1"/>
  <c r="Z317" i="5" s="1"/>
  <c r="AA317" i="5" s="1"/>
  <c r="AB317" i="5" s="1"/>
  <c r="AC317" i="5" s="1"/>
  <c r="AD317" i="5" s="1"/>
  <c r="AE317" i="5"/>
  <c r="T314" i="5"/>
  <c r="U314" i="5" s="1"/>
  <c r="V314" i="5" s="1"/>
  <c r="W314" i="5" s="1"/>
  <c r="X314" i="5" s="1"/>
  <c r="Y314" i="5" s="1"/>
  <c r="Z314" i="5" s="1"/>
  <c r="AA314" i="5" s="1"/>
  <c r="AB314" i="5" s="1"/>
  <c r="AC314" i="5" s="1"/>
  <c r="AD314" i="5" s="1"/>
  <c r="AE314" i="5"/>
  <c r="T310" i="5"/>
  <c r="U310" i="5" s="1"/>
  <c r="V310" i="5" s="1"/>
  <c r="W310" i="5" s="1"/>
  <c r="X310" i="5" s="1"/>
  <c r="Y310" i="5" s="1"/>
  <c r="Z310" i="5" s="1"/>
  <c r="AA310" i="5" s="1"/>
  <c r="AB310" i="5" s="1"/>
  <c r="AC310" i="5" s="1"/>
  <c r="AD310" i="5" s="1"/>
  <c r="AE310" i="5"/>
  <c r="T303" i="5"/>
  <c r="U303" i="5" s="1"/>
  <c r="V303" i="5" s="1"/>
  <c r="W303" i="5" s="1"/>
  <c r="X303" i="5" s="1"/>
  <c r="Y303" i="5" s="1"/>
  <c r="Z303" i="5" s="1"/>
  <c r="AA303" i="5" s="1"/>
  <c r="AB303" i="5" s="1"/>
  <c r="AC303" i="5" s="1"/>
  <c r="AD303" i="5" s="1"/>
  <c r="AE303" i="5"/>
  <c r="T299" i="5"/>
  <c r="U299" i="5" s="1"/>
  <c r="V299" i="5" s="1"/>
  <c r="W299" i="5" s="1"/>
  <c r="X299" i="5" s="1"/>
  <c r="Y299" i="5" s="1"/>
  <c r="Z299" i="5" s="1"/>
  <c r="AA299" i="5" s="1"/>
  <c r="AB299" i="5" s="1"/>
  <c r="AC299" i="5" s="1"/>
  <c r="AD299" i="5" s="1"/>
  <c r="AE299" i="5"/>
  <c r="T295" i="5"/>
  <c r="U295" i="5" s="1"/>
  <c r="V295" i="5" s="1"/>
  <c r="W295" i="5" s="1"/>
  <c r="X295" i="5" s="1"/>
  <c r="Y295" i="5" s="1"/>
  <c r="Z295" i="5" s="1"/>
  <c r="AA295" i="5" s="1"/>
  <c r="AB295" i="5" s="1"/>
  <c r="AC295" i="5" s="1"/>
  <c r="AD295" i="5" s="1"/>
  <c r="AE295" i="5"/>
  <c r="T291" i="5"/>
  <c r="U291" i="5" s="1"/>
  <c r="V291" i="5" s="1"/>
  <c r="W291" i="5" s="1"/>
  <c r="X291" i="5" s="1"/>
  <c r="Y291" i="5" s="1"/>
  <c r="Z291" i="5" s="1"/>
  <c r="AA291" i="5" s="1"/>
  <c r="AB291" i="5" s="1"/>
  <c r="AC291" i="5" s="1"/>
  <c r="AD291" i="5" s="1"/>
  <c r="AE291" i="5"/>
  <c r="T287" i="5"/>
  <c r="U287" i="5" s="1"/>
  <c r="V287" i="5" s="1"/>
  <c r="W287" i="5" s="1"/>
  <c r="X287" i="5" s="1"/>
  <c r="Y287" i="5" s="1"/>
  <c r="Z287" i="5" s="1"/>
  <c r="AA287" i="5" s="1"/>
  <c r="AB287" i="5" s="1"/>
  <c r="AC287" i="5" s="1"/>
  <c r="AD287" i="5" s="1"/>
  <c r="AE287" i="5"/>
  <c r="T283" i="5"/>
  <c r="U283" i="5" s="1"/>
  <c r="V283" i="5" s="1"/>
  <c r="W283" i="5" s="1"/>
  <c r="X283" i="5" s="1"/>
  <c r="Y283" i="5" s="1"/>
  <c r="Z283" i="5" s="1"/>
  <c r="AA283" i="5" s="1"/>
  <c r="AB283" i="5" s="1"/>
  <c r="AC283" i="5" s="1"/>
  <c r="AD283" i="5" s="1"/>
  <c r="AE283" i="5"/>
  <c r="T279" i="5"/>
  <c r="U279" i="5" s="1"/>
  <c r="V279" i="5" s="1"/>
  <c r="W279" i="5" s="1"/>
  <c r="X279" i="5" s="1"/>
  <c r="Y279" i="5" s="1"/>
  <c r="Z279" i="5" s="1"/>
  <c r="AA279" i="5" s="1"/>
  <c r="AB279" i="5" s="1"/>
  <c r="AC279" i="5" s="1"/>
  <c r="AD279" i="5" s="1"/>
  <c r="AE279" i="5"/>
  <c r="T275" i="5"/>
  <c r="U275" i="5" s="1"/>
  <c r="V275" i="5" s="1"/>
  <c r="W275" i="5" s="1"/>
  <c r="X275" i="5" s="1"/>
  <c r="Y275" i="5" s="1"/>
  <c r="Z275" i="5" s="1"/>
  <c r="AA275" i="5" s="1"/>
  <c r="AB275" i="5" s="1"/>
  <c r="AC275" i="5" s="1"/>
  <c r="AD275" i="5" s="1"/>
  <c r="AE275" i="5"/>
  <c r="T268" i="5"/>
  <c r="U268" i="5" s="1"/>
  <c r="V268" i="5" s="1"/>
  <c r="W268" i="5" s="1"/>
  <c r="X268" i="5" s="1"/>
  <c r="Y268" i="5" s="1"/>
  <c r="Z268" i="5" s="1"/>
  <c r="AA268" i="5" s="1"/>
  <c r="AB268" i="5" s="1"/>
  <c r="AC268" i="5" s="1"/>
  <c r="AD268" i="5" s="1"/>
  <c r="AE268" i="5"/>
  <c r="T234" i="5"/>
  <c r="U234" i="5" s="1"/>
  <c r="V234" i="5" s="1"/>
  <c r="W234" i="5" s="1"/>
  <c r="X234" i="5" s="1"/>
  <c r="Y234" i="5" s="1"/>
  <c r="Z234" i="5" s="1"/>
  <c r="AA234" i="5" s="1"/>
  <c r="AB234" i="5" s="1"/>
  <c r="AC234" i="5" s="1"/>
  <c r="AD234" i="5" s="1"/>
  <c r="T230" i="5"/>
  <c r="U230" i="5" s="1"/>
  <c r="V230" i="5" s="1"/>
  <c r="W230" i="5" s="1"/>
  <c r="X230" i="5" s="1"/>
  <c r="Y230" i="5" s="1"/>
  <c r="Z230" i="5" s="1"/>
  <c r="AA230" i="5" s="1"/>
  <c r="AB230" i="5" s="1"/>
  <c r="AC230" i="5" s="1"/>
  <c r="AD230" i="5" s="1"/>
  <c r="T226" i="5"/>
  <c r="U226" i="5" s="1"/>
  <c r="V226" i="5" s="1"/>
  <c r="W226" i="5" s="1"/>
  <c r="X226" i="5" s="1"/>
  <c r="Y226" i="5" s="1"/>
  <c r="Z226" i="5" s="1"/>
  <c r="AA226" i="5" s="1"/>
  <c r="AB226" i="5" s="1"/>
  <c r="AC226" i="5" s="1"/>
  <c r="AD226" i="5" s="1"/>
  <c r="AE224" i="5"/>
  <c r="T235" i="5"/>
  <c r="U235" i="5" s="1"/>
  <c r="V235" i="5" s="1"/>
  <c r="W235" i="5" s="1"/>
  <c r="X235" i="5" s="1"/>
  <c r="Y235" i="5" s="1"/>
  <c r="Z235" i="5" s="1"/>
  <c r="AA235" i="5" s="1"/>
  <c r="AB235" i="5" s="1"/>
  <c r="AC235" i="5" s="1"/>
  <c r="AD235" i="5" s="1"/>
  <c r="T231" i="5"/>
  <c r="U231" i="5" s="1"/>
  <c r="V231" i="5" s="1"/>
  <c r="W231" i="5" s="1"/>
  <c r="X231" i="5" s="1"/>
  <c r="Y231" i="5" s="1"/>
  <c r="Z231" i="5" s="1"/>
  <c r="AA231" i="5" s="1"/>
  <c r="AB231" i="5" s="1"/>
  <c r="AC231" i="5" s="1"/>
  <c r="AD231" i="5" s="1"/>
  <c r="T227" i="5"/>
  <c r="U227" i="5" s="1"/>
  <c r="V227" i="5" s="1"/>
  <c r="W227" i="5" s="1"/>
  <c r="X227" i="5" s="1"/>
  <c r="Y227" i="5" s="1"/>
  <c r="Z227" i="5" s="1"/>
  <c r="AA227" i="5" s="1"/>
  <c r="AB227" i="5" s="1"/>
  <c r="AC227" i="5" s="1"/>
  <c r="AD227" i="5" s="1"/>
  <c r="Q55" i="5"/>
  <c r="P54" i="5"/>
  <c r="T52" i="5"/>
  <c r="U52" i="5" s="1"/>
  <c r="V52" i="5" s="1"/>
  <c r="W52" i="5" s="1"/>
  <c r="X52" i="5" s="1"/>
  <c r="Y52" i="5" s="1"/>
  <c r="Z52" i="5" s="1"/>
  <c r="AA52" i="5" s="1"/>
  <c r="AB52" i="5" s="1"/>
  <c r="AC52" i="5" s="1"/>
  <c r="AD52" i="5" s="1"/>
  <c r="T50" i="5"/>
  <c r="U50" i="5" s="1"/>
  <c r="V50" i="5" s="1"/>
  <c r="W50" i="5" s="1"/>
  <c r="X50" i="5" s="1"/>
  <c r="Y50" i="5" s="1"/>
  <c r="Z50" i="5" s="1"/>
  <c r="AA50" i="5" s="1"/>
  <c r="AB50" i="5" s="1"/>
  <c r="AC50" i="5" s="1"/>
  <c r="AD50" i="5" s="1"/>
  <c r="T48" i="5"/>
  <c r="U48" i="5" s="1"/>
  <c r="V48" i="5" s="1"/>
  <c r="W48" i="5" s="1"/>
  <c r="X48" i="5" s="1"/>
  <c r="Y48" i="5" s="1"/>
  <c r="Z48" i="5" s="1"/>
  <c r="AA48" i="5" s="1"/>
  <c r="AB48" i="5" s="1"/>
  <c r="AC48" i="5" s="1"/>
  <c r="AD48" i="5" s="1"/>
  <c r="T63" i="5"/>
  <c r="U63" i="5" s="1"/>
  <c r="V63" i="5" s="1"/>
  <c r="W63" i="5" s="1"/>
  <c r="X63" i="5" s="1"/>
  <c r="Y63" i="5" s="1"/>
  <c r="Z63" i="5" s="1"/>
  <c r="AA63" i="5" s="1"/>
  <c r="AB63" i="5" s="1"/>
  <c r="AC63" i="5" s="1"/>
  <c r="AD63" i="5" s="1"/>
  <c r="T61" i="5"/>
  <c r="U61" i="5" s="1"/>
  <c r="V61" i="5" s="1"/>
  <c r="W61" i="5" s="1"/>
  <c r="X61" i="5" s="1"/>
  <c r="Y61" i="5" s="1"/>
  <c r="Z61" i="5" s="1"/>
  <c r="AA61" i="5" s="1"/>
  <c r="AB61" i="5" s="1"/>
  <c r="AC61" i="5" s="1"/>
  <c r="AD61" i="5" s="1"/>
  <c r="T59" i="5"/>
  <c r="U59" i="5" s="1"/>
  <c r="V59" i="5" s="1"/>
  <c r="W59" i="5" s="1"/>
  <c r="X59" i="5" s="1"/>
  <c r="Y59" i="5" s="1"/>
  <c r="Z59" i="5" s="1"/>
  <c r="AA59" i="5" s="1"/>
  <c r="AB59" i="5" s="1"/>
  <c r="AC59" i="5" s="1"/>
  <c r="AD59" i="5" s="1"/>
  <c r="T57" i="5"/>
  <c r="U57" i="5" s="1"/>
  <c r="V57" i="5" s="1"/>
  <c r="W57" i="5" s="1"/>
  <c r="X57" i="5" s="1"/>
  <c r="Y57" i="5" s="1"/>
  <c r="Z57" i="5" s="1"/>
  <c r="AA57" i="5" s="1"/>
  <c r="AB57" i="5" s="1"/>
  <c r="AC57" i="5" s="1"/>
  <c r="AD57" i="5" s="1"/>
  <c r="Q46" i="5"/>
  <c r="P45" i="5"/>
  <c r="T43" i="5"/>
  <c r="U43" i="5" s="1"/>
  <c r="V43" i="5" s="1"/>
  <c r="W43" i="5" s="1"/>
  <c r="X43" i="5" s="1"/>
  <c r="Y43" i="5" s="1"/>
  <c r="Z43" i="5" s="1"/>
  <c r="AA43" i="5" s="1"/>
  <c r="AB43" i="5" s="1"/>
  <c r="AC43" i="5" s="1"/>
  <c r="AD43" i="5" s="1"/>
  <c r="T41" i="5"/>
  <c r="U41" i="5" s="1"/>
  <c r="V41" i="5" s="1"/>
  <c r="W41" i="5" s="1"/>
  <c r="X41" i="5" s="1"/>
  <c r="Y41" i="5" s="1"/>
  <c r="Z41" i="5" s="1"/>
  <c r="AA41" i="5" s="1"/>
  <c r="AB41" i="5" s="1"/>
  <c r="AC41" i="5" s="1"/>
  <c r="AD41" i="5" s="1"/>
  <c r="T39" i="5"/>
  <c r="U39" i="5" s="1"/>
  <c r="V39" i="5" s="1"/>
  <c r="W39" i="5" s="1"/>
  <c r="X39" i="5" s="1"/>
  <c r="Y39" i="5" s="1"/>
  <c r="Z39" i="5" s="1"/>
  <c r="AA39" i="5" s="1"/>
  <c r="AB39" i="5" s="1"/>
  <c r="AC39" i="5" s="1"/>
  <c r="AD39" i="5" s="1"/>
  <c r="T37" i="5"/>
  <c r="U37" i="5" s="1"/>
  <c r="V37" i="5" s="1"/>
  <c r="W37" i="5" s="1"/>
  <c r="X37" i="5" s="1"/>
  <c r="Y37" i="5" s="1"/>
  <c r="Z37" i="5" s="1"/>
  <c r="AA37" i="5" s="1"/>
  <c r="AB37" i="5" s="1"/>
  <c r="AC37" i="5" s="1"/>
  <c r="AD37" i="5" s="1"/>
  <c r="T35" i="5"/>
  <c r="U35" i="5" s="1"/>
  <c r="V35" i="5" s="1"/>
  <c r="W35" i="5" s="1"/>
  <c r="X35" i="5" s="1"/>
  <c r="Y35" i="5" s="1"/>
  <c r="Z35" i="5" s="1"/>
  <c r="AA35" i="5" s="1"/>
  <c r="AB35" i="5" s="1"/>
  <c r="AC35" i="5" s="1"/>
  <c r="AD35" i="5" s="1"/>
  <c r="T33" i="5"/>
  <c r="U33" i="5" s="1"/>
  <c r="V33" i="5" s="1"/>
  <c r="W33" i="5" s="1"/>
  <c r="X33" i="5" s="1"/>
  <c r="Y33" i="5" s="1"/>
  <c r="Z33" i="5" s="1"/>
  <c r="AA33" i="5" s="1"/>
  <c r="AB33" i="5" s="1"/>
  <c r="AC33" i="5" s="1"/>
  <c r="AD33" i="5" s="1"/>
  <c r="T31" i="5"/>
  <c r="U31" i="5" s="1"/>
  <c r="V31" i="5" s="1"/>
  <c r="W31" i="5" s="1"/>
  <c r="X31" i="5" s="1"/>
  <c r="Y31" i="5" s="1"/>
  <c r="Z31" i="5" s="1"/>
  <c r="AA31" i="5" s="1"/>
  <c r="AB31" i="5" s="1"/>
  <c r="AC31" i="5" s="1"/>
  <c r="AD31" i="5" s="1"/>
  <c r="T29" i="5"/>
  <c r="U29" i="5" s="1"/>
  <c r="V29" i="5" s="1"/>
  <c r="W29" i="5" s="1"/>
  <c r="X29" i="5" s="1"/>
  <c r="Y29" i="5" s="1"/>
  <c r="Z29" i="5" s="1"/>
  <c r="AA29" i="5" s="1"/>
  <c r="AB29" i="5" s="1"/>
  <c r="AC29" i="5" s="1"/>
  <c r="AD29" i="5" s="1"/>
  <c r="T27" i="5"/>
  <c r="U27" i="5" s="1"/>
  <c r="V27" i="5" s="1"/>
  <c r="W27" i="5" s="1"/>
  <c r="X27" i="5" s="1"/>
  <c r="Y27" i="5" s="1"/>
  <c r="Z27" i="5" s="1"/>
  <c r="AA27" i="5" s="1"/>
  <c r="AB27" i="5" s="1"/>
  <c r="AC27" i="5" s="1"/>
  <c r="AD27" i="5" s="1"/>
  <c r="T25" i="5"/>
  <c r="U25" i="5" s="1"/>
  <c r="V25" i="5" s="1"/>
  <c r="W25" i="5" s="1"/>
  <c r="X25" i="5" s="1"/>
  <c r="Y25" i="5" s="1"/>
  <c r="Z25" i="5" s="1"/>
  <c r="AA25" i="5" s="1"/>
  <c r="AB25" i="5" s="1"/>
  <c r="AC25" i="5" s="1"/>
  <c r="AD25" i="5" s="1"/>
  <c r="T23" i="5"/>
  <c r="U23" i="5" s="1"/>
  <c r="V23" i="5" s="1"/>
  <c r="W23" i="5" s="1"/>
  <c r="X23" i="5" s="1"/>
  <c r="Y23" i="5" s="1"/>
  <c r="Z23" i="5" s="1"/>
  <c r="AA23" i="5" s="1"/>
  <c r="AB23" i="5" s="1"/>
  <c r="AC23" i="5" s="1"/>
  <c r="AD23" i="5" s="1"/>
  <c r="T21" i="5"/>
  <c r="U21" i="5" s="1"/>
  <c r="V21" i="5" s="1"/>
  <c r="W21" i="5" s="1"/>
  <c r="X21" i="5" s="1"/>
  <c r="Y21" i="5" s="1"/>
  <c r="Z21" i="5" s="1"/>
  <c r="AA21" i="5" s="1"/>
  <c r="AB21" i="5" s="1"/>
  <c r="AC21" i="5" s="1"/>
  <c r="AD21" i="5" s="1"/>
  <c r="T19" i="5"/>
  <c r="U19" i="5" s="1"/>
  <c r="V19" i="5" s="1"/>
  <c r="W19" i="5" s="1"/>
  <c r="X19" i="5" s="1"/>
  <c r="Y19" i="5" s="1"/>
  <c r="Z19" i="5" s="1"/>
  <c r="AA19" i="5" s="1"/>
  <c r="AB19" i="5" s="1"/>
  <c r="AC19" i="5" s="1"/>
  <c r="AD19" i="5" s="1"/>
  <c r="T147" i="5"/>
  <c r="U147" i="5" s="1"/>
  <c r="V147" i="5" s="1"/>
  <c r="W147" i="5" s="1"/>
  <c r="X147" i="5" s="1"/>
  <c r="Y147" i="5" s="1"/>
  <c r="Z147" i="5" s="1"/>
  <c r="AA147" i="5" s="1"/>
  <c r="AB147" i="5" s="1"/>
  <c r="AC147" i="5" s="1"/>
  <c r="AD147" i="5" s="1"/>
  <c r="T203" i="5"/>
  <c r="U203" i="5" s="1"/>
  <c r="V203" i="5" s="1"/>
  <c r="W203" i="5" s="1"/>
  <c r="X203" i="5" s="1"/>
  <c r="Y203" i="5" s="1"/>
  <c r="Z203" i="5" s="1"/>
  <c r="AA203" i="5" s="1"/>
  <c r="AB203" i="5" s="1"/>
  <c r="AC203" i="5" s="1"/>
  <c r="AD203" i="5" s="1"/>
  <c r="AE64" i="5"/>
  <c r="T64" i="5"/>
  <c r="U64" i="5" s="1"/>
  <c r="V64" i="5" s="1"/>
  <c r="W64" i="5" s="1"/>
  <c r="X64" i="5" s="1"/>
  <c r="Y64" i="5" s="1"/>
  <c r="Z64" i="5" s="1"/>
  <c r="AA64" i="5" s="1"/>
  <c r="AB64" i="5" s="1"/>
  <c r="AC64" i="5" s="1"/>
  <c r="AD64" i="5" s="1"/>
  <c r="AE66" i="5"/>
  <c r="T66" i="5"/>
  <c r="U66" i="5" s="1"/>
  <c r="V66" i="5" s="1"/>
  <c r="W66" i="5" s="1"/>
  <c r="X66" i="5" s="1"/>
  <c r="Y66" i="5" s="1"/>
  <c r="Z66" i="5" s="1"/>
  <c r="AA66" i="5" s="1"/>
  <c r="AB66" i="5" s="1"/>
  <c r="AC66" i="5" s="1"/>
  <c r="AD66" i="5" s="1"/>
  <c r="AE68" i="5"/>
  <c r="T68" i="5"/>
  <c r="U68" i="5" s="1"/>
  <c r="V68" i="5" s="1"/>
  <c r="W68" i="5" s="1"/>
  <c r="X68" i="5" s="1"/>
  <c r="Y68" i="5" s="1"/>
  <c r="Z68" i="5" s="1"/>
  <c r="AA68" i="5" s="1"/>
  <c r="AB68" i="5" s="1"/>
  <c r="AC68" i="5" s="1"/>
  <c r="AD68" i="5" s="1"/>
  <c r="AE70" i="5"/>
  <c r="T70" i="5"/>
  <c r="U70" i="5" s="1"/>
  <c r="V70" i="5" s="1"/>
  <c r="W70" i="5" s="1"/>
  <c r="X70" i="5" s="1"/>
  <c r="Y70" i="5" s="1"/>
  <c r="Z70" i="5" s="1"/>
  <c r="AA70" i="5" s="1"/>
  <c r="AB70" i="5" s="1"/>
  <c r="AC70" i="5" s="1"/>
  <c r="AD70" i="5" s="1"/>
  <c r="AE74" i="5"/>
  <c r="T74" i="5"/>
  <c r="U74" i="5" s="1"/>
  <c r="V74" i="5" s="1"/>
  <c r="W74" i="5" s="1"/>
  <c r="X74" i="5" s="1"/>
  <c r="Y74" i="5" s="1"/>
  <c r="Z74" i="5" s="1"/>
  <c r="AA74" i="5" s="1"/>
  <c r="AB74" i="5" s="1"/>
  <c r="AC74" i="5" s="1"/>
  <c r="AD74" i="5" s="1"/>
  <c r="AE77" i="5"/>
  <c r="T77" i="5"/>
  <c r="U77" i="5" s="1"/>
  <c r="V77" i="5" s="1"/>
  <c r="W77" i="5" s="1"/>
  <c r="X77" i="5" s="1"/>
  <c r="Y77" i="5" s="1"/>
  <c r="Z77" i="5" s="1"/>
  <c r="AA77" i="5" s="1"/>
  <c r="AB77" i="5" s="1"/>
  <c r="AC77" i="5" s="1"/>
  <c r="AD77" i="5" s="1"/>
  <c r="AE79" i="5"/>
  <c r="T79" i="5"/>
  <c r="U79" i="5" s="1"/>
  <c r="V79" i="5" s="1"/>
  <c r="W79" i="5" s="1"/>
  <c r="X79" i="5" s="1"/>
  <c r="Y79" i="5" s="1"/>
  <c r="Z79" i="5" s="1"/>
  <c r="AA79" i="5" s="1"/>
  <c r="AB79" i="5" s="1"/>
  <c r="AC79" i="5" s="1"/>
  <c r="AD79" i="5" s="1"/>
  <c r="AE84" i="5"/>
  <c r="T84" i="5"/>
  <c r="U84" i="5" s="1"/>
  <c r="V84" i="5" s="1"/>
  <c r="W84" i="5" s="1"/>
  <c r="X84" i="5" s="1"/>
  <c r="Y84" i="5" s="1"/>
  <c r="Z84" i="5" s="1"/>
  <c r="AA84" i="5" s="1"/>
  <c r="AB84" i="5" s="1"/>
  <c r="AC84" i="5" s="1"/>
  <c r="AD84" i="5" s="1"/>
  <c r="AE86" i="5"/>
  <c r="T86" i="5"/>
  <c r="U86" i="5" s="1"/>
  <c r="V86" i="5" s="1"/>
  <c r="W86" i="5" s="1"/>
  <c r="X86" i="5" s="1"/>
  <c r="Y86" i="5" s="1"/>
  <c r="Z86" i="5" s="1"/>
  <c r="AA86" i="5" s="1"/>
  <c r="AB86" i="5" s="1"/>
  <c r="AC86" i="5" s="1"/>
  <c r="AD86" i="5" s="1"/>
  <c r="AE88" i="5"/>
  <c r="T88" i="5"/>
  <c r="U88" i="5" s="1"/>
  <c r="V88" i="5" s="1"/>
  <c r="W88" i="5" s="1"/>
  <c r="X88" i="5" s="1"/>
  <c r="Y88" i="5" s="1"/>
  <c r="Z88" i="5" s="1"/>
  <c r="AA88" i="5" s="1"/>
  <c r="AB88" i="5" s="1"/>
  <c r="AC88" i="5" s="1"/>
  <c r="AD88" i="5" s="1"/>
  <c r="AE90" i="5"/>
  <c r="T90" i="5"/>
  <c r="U90" i="5" s="1"/>
  <c r="V90" i="5" s="1"/>
  <c r="W90" i="5" s="1"/>
  <c r="X90" i="5" s="1"/>
  <c r="Y90" i="5" s="1"/>
  <c r="Z90" i="5" s="1"/>
  <c r="AA90" i="5" s="1"/>
  <c r="AB90" i="5" s="1"/>
  <c r="AC90" i="5" s="1"/>
  <c r="AD90" i="5" s="1"/>
  <c r="AE92" i="5"/>
  <c r="T92" i="5"/>
  <c r="U92" i="5" s="1"/>
  <c r="V92" i="5" s="1"/>
  <c r="W92" i="5" s="1"/>
  <c r="X92" i="5" s="1"/>
  <c r="Y92" i="5" s="1"/>
  <c r="Z92" i="5" s="1"/>
  <c r="AA92" i="5" s="1"/>
  <c r="AB92" i="5" s="1"/>
  <c r="AC92" i="5" s="1"/>
  <c r="AD92" i="5" s="1"/>
  <c r="AE94" i="5"/>
  <c r="T94" i="5"/>
  <c r="U94" i="5" s="1"/>
  <c r="V94" i="5" s="1"/>
  <c r="W94" i="5" s="1"/>
  <c r="X94" i="5" s="1"/>
  <c r="Y94" i="5" s="1"/>
  <c r="Z94" i="5" s="1"/>
  <c r="AA94" i="5" s="1"/>
  <c r="AB94" i="5" s="1"/>
  <c r="AC94" i="5" s="1"/>
  <c r="AD94" i="5" s="1"/>
  <c r="AE96" i="5"/>
  <c r="T96" i="5"/>
  <c r="U96" i="5" s="1"/>
  <c r="V96" i="5" s="1"/>
  <c r="W96" i="5" s="1"/>
  <c r="X96" i="5" s="1"/>
  <c r="Y96" i="5" s="1"/>
  <c r="Z96" i="5" s="1"/>
  <c r="AA96" i="5" s="1"/>
  <c r="AB96" i="5" s="1"/>
  <c r="AC96" i="5" s="1"/>
  <c r="AD96" i="5" s="1"/>
  <c r="Q100" i="5"/>
  <c r="P99" i="5"/>
  <c r="AE102" i="5"/>
  <c r="T102" i="5"/>
  <c r="U102" i="5" s="1"/>
  <c r="V102" i="5" s="1"/>
  <c r="W102" i="5" s="1"/>
  <c r="X102" i="5" s="1"/>
  <c r="Y102" i="5" s="1"/>
  <c r="Z102" i="5" s="1"/>
  <c r="AA102" i="5" s="1"/>
  <c r="AB102" i="5" s="1"/>
  <c r="AC102" i="5" s="1"/>
  <c r="AD102" i="5" s="1"/>
  <c r="AE104" i="5"/>
  <c r="T104" i="5"/>
  <c r="U104" i="5" s="1"/>
  <c r="V104" i="5" s="1"/>
  <c r="W104" i="5" s="1"/>
  <c r="X104" i="5" s="1"/>
  <c r="Y104" i="5" s="1"/>
  <c r="Z104" i="5" s="1"/>
  <c r="AA104" i="5" s="1"/>
  <c r="AB104" i="5" s="1"/>
  <c r="AC104" i="5" s="1"/>
  <c r="AD104" i="5" s="1"/>
  <c r="AE106" i="5"/>
  <c r="T106" i="5"/>
  <c r="U106" i="5" s="1"/>
  <c r="V106" i="5" s="1"/>
  <c r="W106" i="5" s="1"/>
  <c r="X106" i="5" s="1"/>
  <c r="Y106" i="5" s="1"/>
  <c r="Z106" i="5" s="1"/>
  <c r="AA106" i="5" s="1"/>
  <c r="AB106" i="5" s="1"/>
  <c r="AC106" i="5" s="1"/>
  <c r="AD106" i="5" s="1"/>
  <c r="AE108" i="5"/>
  <c r="T108" i="5"/>
  <c r="U108" i="5" s="1"/>
  <c r="V108" i="5" s="1"/>
  <c r="W108" i="5" s="1"/>
  <c r="X108" i="5" s="1"/>
  <c r="Y108" i="5" s="1"/>
  <c r="Z108" i="5" s="1"/>
  <c r="AA108" i="5" s="1"/>
  <c r="AB108" i="5" s="1"/>
  <c r="AC108" i="5" s="1"/>
  <c r="AD108" i="5" s="1"/>
  <c r="AE110" i="5"/>
  <c r="T110" i="5"/>
  <c r="U110" i="5" s="1"/>
  <c r="V110" i="5" s="1"/>
  <c r="W110" i="5" s="1"/>
  <c r="X110" i="5" s="1"/>
  <c r="Y110" i="5" s="1"/>
  <c r="Z110" i="5" s="1"/>
  <c r="AA110" i="5" s="1"/>
  <c r="AB110" i="5" s="1"/>
  <c r="AC110" i="5" s="1"/>
  <c r="AD110" i="5" s="1"/>
  <c r="AE112" i="5"/>
  <c r="T112" i="5"/>
  <c r="U112" i="5" s="1"/>
  <c r="V112" i="5" s="1"/>
  <c r="W112" i="5" s="1"/>
  <c r="X112" i="5" s="1"/>
  <c r="Y112" i="5" s="1"/>
  <c r="Z112" i="5" s="1"/>
  <c r="AA112" i="5" s="1"/>
  <c r="AB112" i="5" s="1"/>
  <c r="AC112" i="5" s="1"/>
  <c r="AD112" i="5" s="1"/>
  <c r="AE114" i="5"/>
  <c r="T114" i="5"/>
  <c r="U114" i="5" s="1"/>
  <c r="V114" i="5" s="1"/>
  <c r="W114" i="5" s="1"/>
  <c r="X114" i="5" s="1"/>
  <c r="Y114" i="5" s="1"/>
  <c r="Z114" i="5" s="1"/>
  <c r="AA114" i="5" s="1"/>
  <c r="AB114" i="5" s="1"/>
  <c r="AC114" i="5" s="1"/>
  <c r="AD114" i="5" s="1"/>
  <c r="AE117" i="5"/>
  <c r="T117" i="5"/>
  <c r="U117" i="5" s="1"/>
  <c r="V117" i="5" s="1"/>
  <c r="W117" i="5" s="1"/>
  <c r="X117" i="5" s="1"/>
  <c r="Y117" i="5" s="1"/>
  <c r="Z117" i="5" s="1"/>
  <c r="AA117" i="5" s="1"/>
  <c r="AB117" i="5" s="1"/>
  <c r="AC117" i="5" s="1"/>
  <c r="AD117" i="5" s="1"/>
  <c r="AE120" i="5"/>
  <c r="T120" i="5"/>
  <c r="U120" i="5" s="1"/>
  <c r="V120" i="5" s="1"/>
  <c r="W120" i="5" s="1"/>
  <c r="X120" i="5" s="1"/>
  <c r="Y120" i="5" s="1"/>
  <c r="Z120" i="5" s="1"/>
  <c r="AA120" i="5" s="1"/>
  <c r="AB120" i="5" s="1"/>
  <c r="AC120" i="5" s="1"/>
  <c r="AD120" i="5" s="1"/>
  <c r="AE122" i="5"/>
  <c r="T122" i="5"/>
  <c r="U122" i="5" s="1"/>
  <c r="V122" i="5" s="1"/>
  <c r="W122" i="5" s="1"/>
  <c r="X122" i="5" s="1"/>
  <c r="Y122" i="5" s="1"/>
  <c r="Z122" i="5" s="1"/>
  <c r="AA122" i="5" s="1"/>
  <c r="AB122" i="5" s="1"/>
  <c r="AC122" i="5" s="1"/>
  <c r="AD122" i="5" s="1"/>
  <c r="AE124" i="5"/>
  <c r="T124" i="5"/>
  <c r="U124" i="5" s="1"/>
  <c r="V124" i="5" s="1"/>
  <c r="W124" i="5" s="1"/>
  <c r="X124" i="5" s="1"/>
  <c r="Y124" i="5" s="1"/>
  <c r="Z124" i="5" s="1"/>
  <c r="AA124" i="5" s="1"/>
  <c r="AB124" i="5" s="1"/>
  <c r="AC124" i="5" s="1"/>
  <c r="AD124" i="5" s="1"/>
  <c r="AE126" i="5"/>
  <c r="T126" i="5"/>
  <c r="U126" i="5" s="1"/>
  <c r="V126" i="5" s="1"/>
  <c r="W126" i="5" s="1"/>
  <c r="X126" i="5" s="1"/>
  <c r="Y126" i="5" s="1"/>
  <c r="Z126" i="5" s="1"/>
  <c r="AA126" i="5" s="1"/>
  <c r="AB126" i="5" s="1"/>
  <c r="AC126" i="5" s="1"/>
  <c r="AD126" i="5" s="1"/>
  <c r="AE128" i="5"/>
  <c r="T128" i="5"/>
  <c r="U128" i="5" s="1"/>
  <c r="V128" i="5" s="1"/>
  <c r="W128" i="5" s="1"/>
  <c r="X128" i="5" s="1"/>
  <c r="Y128" i="5" s="1"/>
  <c r="Z128" i="5" s="1"/>
  <c r="AA128" i="5" s="1"/>
  <c r="AB128" i="5" s="1"/>
  <c r="AC128" i="5" s="1"/>
  <c r="AD128" i="5" s="1"/>
  <c r="AE130" i="5"/>
  <c r="T130" i="5"/>
  <c r="U130" i="5" s="1"/>
  <c r="V130" i="5" s="1"/>
  <c r="W130" i="5" s="1"/>
  <c r="X130" i="5" s="1"/>
  <c r="Y130" i="5" s="1"/>
  <c r="Z130" i="5" s="1"/>
  <c r="AA130" i="5" s="1"/>
  <c r="AB130" i="5" s="1"/>
  <c r="AC130" i="5" s="1"/>
  <c r="AD130" i="5" s="1"/>
  <c r="AE132" i="5"/>
  <c r="T132" i="5"/>
  <c r="U132" i="5" s="1"/>
  <c r="V132" i="5" s="1"/>
  <c r="W132" i="5" s="1"/>
  <c r="X132" i="5" s="1"/>
  <c r="Y132" i="5" s="1"/>
  <c r="Z132" i="5" s="1"/>
  <c r="AA132" i="5" s="1"/>
  <c r="AB132" i="5" s="1"/>
  <c r="AC132" i="5" s="1"/>
  <c r="AD132" i="5" s="1"/>
  <c r="AE135" i="5"/>
  <c r="T135" i="5"/>
  <c r="U135" i="5" s="1"/>
  <c r="V135" i="5" s="1"/>
  <c r="W135" i="5" s="1"/>
  <c r="X135" i="5" s="1"/>
  <c r="Y135" i="5" s="1"/>
  <c r="Z135" i="5" s="1"/>
  <c r="AA135" i="5" s="1"/>
  <c r="AB135" i="5" s="1"/>
  <c r="AC135" i="5" s="1"/>
  <c r="AD135" i="5" s="1"/>
  <c r="AE137" i="5"/>
  <c r="T137" i="5"/>
  <c r="U137" i="5" s="1"/>
  <c r="V137" i="5" s="1"/>
  <c r="W137" i="5" s="1"/>
  <c r="X137" i="5" s="1"/>
  <c r="Y137" i="5" s="1"/>
  <c r="Z137" i="5" s="1"/>
  <c r="AA137" i="5" s="1"/>
  <c r="AB137" i="5" s="1"/>
  <c r="AC137" i="5" s="1"/>
  <c r="AD137" i="5" s="1"/>
  <c r="AE139" i="5"/>
  <c r="T139" i="5"/>
  <c r="U139" i="5" s="1"/>
  <c r="V139" i="5" s="1"/>
  <c r="W139" i="5" s="1"/>
  <c r="X139" i="5" s="1"/>
  <c r="Y139" i="5" s="1"/>
  <c r="Z139" i="5" s="1"/>
  <c r="AA139" i="5" s="1"/>
  <c r="AB139" i="5" s="1"/>
  <c r="AC139" i="5" s="1"/>
  <c r="AD139" i="5" s="1"/>
  <c r="AE141" i="5"/>
  <c r="T141" i="5"/>
  <c r="U141" i="5" s="1"/>
  <c r="V141" i="5" s="1"/>
  <c r="W141" i="5" s="1"/>
  <c r="X141" i="5" s="1"/>
  <c r="Y141" i="5" s="1"/>
  <c r="Z141" i="5" s="1"/>
  <c r="AA141" i="5" s="1"/>
  <c r="AB141" i="5" s="1"/>
  <c r="AC141" i="5" s="1"/>
  <c r="AD141" i="5" s="1"/>
  <c r="AE143" i="5"/>
  <c r="T143" i="5"/>
  <c r="U143" i="5" s="1"/>
  <c r="V143" i="5" s="1"/>
  <c r="W143" i="5" s="1"/>
  <c r="X143" i="5" s="1"/>
  <c r="Y143" i="5" s="1"/>
  <c r="Z143" i="5" s="1"/>
  <c r="AA143" i="5" s="1"/>
  <c r="AB143" i="5" s="1"/>
  <c r="AC143" i="5" s="1"/>
  <c r="AD143" i="5" s="1"/>
  <c r="AE145" i="5"/>
  <c r="T145" i="5"/>
  <c r="U145" i="5" s="1"/>
  <c r="V145" i="5" s="1"/>
  <c r="W145" i="5" s="1"/>
  <c r="X145" i="5" s="1"/>
  <c r="Y145" i="5" s="1"/>
  <c r="Z145" i="5" s="1"/>
  <c r="AA145" i="5" s="1"/>
  <c r="AB145" i="5" s="1"/>
  <c r="AC145" i="5" s="1"/>
  <c r="AD145" i="5" s="1"/>
  <c r="AE184" i="5"/>
  <c r="T184" i="5"/>
  <c r="U184" i="5" s="1"/>
  <c r="V184" i="5" s="1"/>
  <c r="W184" i="5" s="1"/>
  <c r="X184" i="5" s="1"/>
  <c r="Y184" i="5" s="1"/>
  <c r="Z184" i="5" s="1"/>
  <c r="AA184" i="5" s="1"/>
  <c r="AB184" i="5" s="1"/>
  <c r="AC184" i="5" s="1"/>
  <c r="AD184" i="5" s="1"/>
  <c r="Q188" i="5"/>
  <c r="P187" i="5"/>
  <c r="AE151" i="5"/>
  <c r="T151" i="5"/>
  <c r="U151" i="5" s="1"/>
  <c r="V151" i="5" s="1"/>
  <c r="W151" i="5" s="1"/>
  <c r="X151" i="5" s="1"/>
  <c r="Y151" i="5" s="1"/>
  <c r="Z151" i="5" s="1"/>
  <c r="AA151" i="5" s="1"/>
  <c r="AB151" i="5" s="1"/>
  <c r="AC151" i="5" s="1"/>
  <c r="AD151" i="5" s="1"/>
  <c r="AE153" i="5"/>
  <c r="T153" i="5"/>
  <c r="U153" i="5" s="1"/>
  <c r="V153" i="5" s="1"/>
  <c r="W153" i="5" s="1"/>
  <c r="X153" i="5" s="1"/>
  <c r="Y153" i="5" s="1"/>
  <c r="Z153" i="5" s="1"/>
  <c r="AA153" i="5" s="1"/>
  <c r="AB153" i="5" s="1"/>
  <c r="AC153" i="5" s="1"/>
  <c r="AD153" i="5" s="1"/>
  <c r="AE155" i="5"/>
  <c r="T155" i="5"/>
  <c r="U155" i="5" s="1"/>
  <c r="V155" i="5" s="1"/>
  <c r="W155" i="5" s="1"/>
  <c r="X155" i="5" s="1"/>
  <c r="Y155" i="5" s="1"/>
  <c r="Z155" i="5" s="1"/>
  <c r="AA155" i="5" s="1"/>
  <c r="AB155" i="5" s="1"/>
  <c r="AC155" i="5" s="1"/>
  <c r="AD155" i="5" s="1"/>
  <c r="AE157" i="5"/>
  <c r="T157" i="5"/>
  <c r="U157" i="5" s="1"/>
  <c r="V157" i="5" s="1"/>
  <c r="W157" i="5" s="1"/>
  <c r="X157" i="5" s="1"/>
  <c r="Y157" i="5" s="1"/>
  <c r="Z157" i="5" s="1"/>
  <c r="AA157" i="5" s="1"/>
  <c r="AB157" i="5" s="1"/>
  <c r="AC157" i="5" s="1"/>
  <c r="AD157" i="5" s="1"/>
  <c r="AE159" i="5"/>
  <c r="T159" i="5"/>
  <c r="U159" i="5" s="1"/>
  <c r="V159" i="5" s="1"/>
  <c r="W159" i="5" s="1"/>
  <c r="X159" i="5" s="1"/>
  <c r="Y159" i="5" s="1"/>
  <c r="Z159" i="5" s="1"/>
  <c r="AA159" i="5" s="1"/>
  <c r="AB159" i="5" s="1"/>
  <c r="AC159" i="5" s="1"/>
  <c r="AD159" i="5" s="1"/>
  <c r="AE161" i="5"/>
  <c r="T161" i="5"/>
  <c r="U161" i="5" s="1"/>
  <c r="V161" i="5" s="1"/>
  <c r="W161" i="5" s="1"/>
  <c r="X161" i="5" s="1"/>
  <c r="Y161" i="5" s="1"/>
  <c r="Z161" i="5" s="1"/>
  <c r="AA161" i="5" s="1"/>
  <c r="AB161" i="5" s="1"/>
  <c r="AC161" i="5" s="1"/>
  <c r="AD161" i="5" s="1"/>
  <c r="AE163" i="5"/>
  <c r="T163" i="5"/>
  <c r="U163" i="5" s="1"/>
  <c r="V163" i="5" s="1"/>
  <c r="W163" i="5" s="1"/>
  <c r="X163" i="5" s="1"/>
  <c r="Y163" i="5" s="1"/>
  <c r="Z163" i="5" s="1"/>
  <c r="AA163" i="5" s="1"/>
  <c r="AB163" i="5" s="1"/>
  <c r="AC163" i="5" s="1"/>
  <c r="AD163" i="5" s="1"/>
  <c r="AE165" i="5"/>
  <c r="T165" i="5"/>
  <c r="U165" i="5" s="1"/>
  <c r="V165" i="5" s="1"/>
  <c r="W165" i="5" s="1"/>
  <c r="X165" i="5" s="1"/>
  <c r="Y165" i="5" s="1"/>
  <c r="Z165" i="5" s="1"/>
  <c r="AA165" i="5" s="1"/>
  <c r="AB165" i="5" s="1"/>
  <c r="AC165" i="5" s="1"/>
  <c r="AD165" i="5" s="1"/>
  <c r="AE167" i="5"/>
  <c r="T167" i="5"/>
  <c r="U167" i="5" s="1"/>
  <c r="V167" i="5" s="1"/>
  <c r="W167" i="5" s="1"/>
  <c r="X167" i="5" s="1"/>
  <c r="Y167" i="5" s="1"/>
  <c r="Z167" i="5" s="1"/>
  <c r="AA167" i="5" s="1"/>
  <c r="AB167" i="5" s="1"/>
  <c r="AC167" i="5" s="1"/>
  <c r="AD167" i="5" s="1"/>
  <c r="AE169" i="5"/>
  <c r="T169" i="5"/>
  <c r="U169" i="5" s="1"/>
  <c r="V169" i="5" s="1"/>
  <c r="W169" i="5" s="1"/>
  <c r="X169" i="5" s="1"/>
  <c r="Y169" i="5" s="1"/>
  <c r="Z169" i="5" s="1"/>
  <c r="AA169" i="5" s="1"/>
  <c r="AB169" i="5" s="1"/>
  <c r="AC169" i="5" s="1"/>
  <c r="AD169" i="5" s="1"/>
  <c r="AE171" i="5"/>
  <c r="T171" i="5"/>
  <c r="U171" i="5" s="1"/>
  <c r="V171" i="5" s="1"/>
  <c r="W171" i="5" s="1"/>
  <c r="X171" i="5" s="1"/>
  <c r="Y171" i="5" s="1"/>
  <c r="Z171" i="5" s="1"/>
  <c r="AA171" i="5" s="1"/>
  <c r="AB171" i="5" s="1"/>
  <c r="AC171" i="5" s="1"/>
  <c r="AD171" i="5" s="1"/>
  <c r="AE173" i="5"/>
  <c r="T173" i="5"/>
  <c r="U173" i="5" s="1"/>
  <c r="V173" i="5" s="1"/>
  <c r="W173" i="5" s="1"/>
  <c r="X173" i="5" s="1"/>
  <c r="Y173" i="5" s="1"/>
  <c r="Z173" i="5" s="1"/>
  <c r="AA173" i="5" s="1"/>
  <c r="AB173" i="5" s="1"/>
  <c r="AC173" i="5" s="1"/>
  <c r="AD173" i="5" s="1"/>
  <c r="AE175" i="5"/>
  <c r="T175" i="5"/>
  <c r="U175" i="5" s="1"/>
  <c r="V175" i="5" s="1"/>
  <c r="W175" i="5" s="1"/>
  <c r="X175" i="5" s="1"/>
  <c r="Y175" i="5" s="1"/>
  <c r="Z175" i="5" s="1"/>
  <c r="AA175" i="5" s="1"/>
  <c r="AB175" i="5" s="1"/>
  <c r="AC175" i="5" s="1"/>
  <c r="AD175" i="5" s="1"/>
  <c r="AE177" i="5"/>
  <c r="T177" i="5"/>
  <c r="U177" i="5" s="1"/>
  <c r="V177" i="5" s="1"/>
  <c r="W177" i="5" s="1"/>
  <c r="X177" i="5" s="1"/>
  <c r="Y177" i="5" s="1"/>
  <c r="Z177" i="5" s="1"/>
  <c r="AA177" i="5" s="1"/>
  <c r="AB177" i="5" s="1"/>
  <c r="AC177" i="5" s="1"/>
  <c r="AD177" i="5" s="1"/>
  <c r="AE179" i="5"/>
  <c r="T179" i="5"/>
  <c r="U179" i="5" s="1"/>
  <c r="V179" i="5" s="1"/>
  <c r="W179" i="5" s="1"/>
  <c r="X179" i="5" s="1"/>
  <c r="Y179" i="5" s="1"/>
  <c r="Z179" i="5" s="1"/>
  <c r="AA179" i="5" s="1"/>
  <c r="AB179" i="5" s="1"/>
  <c r="AC179" i="5" s="1"/>
  <c r="AD179" i="5" s="1"/>
  <c r="Q182" i="5"/>
  <c r="P181" i="5"/>
  <c r="AE190" i="5"/>
  <c r="T190" i="5"/>
  <c r="U190" i="5" s="1"/>
  <c r="V190" i="5" s="1"/>
  <c r="W190" i="5" s="1"/>
  <c r="X190" i="5" s="1"/>
  <c r="Y190" i="5" s="1"/>
  <c r="Z190" i="5" s="1"/>
  <c r="AA190" i="5" s="1"/>
  <c r="AB190" i="5" s="1"/>
  <c r="AC190" i="5" s="1"/>
  <c r="AD190" i="5" s="1"/>
  <c r="AE192" i="5"/>
  <c r="T192" i="5"/>
  <c r="U192" i="5" s="1"/>
  <c r="V192" i="5" s="1"/>
  <c r="W192" i="5" s="1"/>
  <c r="X192" i="5" s="1"/>
  <c r="Y192" i="5" s="1"/>
  <c r="Z192" i="5" s="1"/>
  <c r="AA192" i="5" s="1"/>
  <c r="AB192" i="5" s="1"/>
  <c r="AC192" i="5" s="1"/>
  <c r="AD192" i="5" s="1"/>
  <c r="AE194" i="5"/>
  <c r="T194" i="5"/>
  <c r="U194" i="5" s="1"/>
  <c r="V194" i="5" s="1"/>
  <c r="W194" i="5" s="1"/>
  <c r="X194" i="5" s="1"/>
  <c r="Y194" i="5" s="1"/>
  <c r="Z194" i="5" s="1"/>
  <c r="AA194" i="5" s="1"/>
  <c r="AB194" i="5" s="1"/>
  <c r="AC194" i="5" s="1"/>
  <c r="AD194" i="5" s="1"/>
  <c r="AE196" i="5"/>
  <c r="T196" i="5"/>
  <c r="U196" i="5" s="1"/>
  <c r="V196" i="5" s="1"/>
  <c r="W196" i="5" s="1"/>
  <c r="X196" i="5" s="1"/>
  <c r="Y196" i="5" s="1"/>
  <c r="Z196" i="5" s="1"/>
  <c r="AA196" i="5" s="1"/>
  <c r="AB196" i="5" s="1"/>
  <c r="AC196" i="5" s="1"/>
  <c r="AD196" i="5" s="1"/>
  <c r="AE198" i="5"/>
  <c r="T198" i="5"/>
  <c r="U198" i="5" s="1"/>
  <c r="V198" i="5" s="1"/>
  <c r="W198" i="5" s="1"/>
  <c r="X198" i="5" s="1"/>
  <c r="Y198" i="5" s="1"/>
  <c r="Z198" i="5" s="1"/>
  <c r="AA198" i="5" s="1"/>
  <c r="AB198" i="5" s="1"/>
  <c r="AC198" i="5" s="1"/>
  <c r="AD198" i="5" s="1"/>
  <c r="AE201" i="5"/>
  <c r="T201" i="5"/>
  <c r="U201" i="5" s="1"/>
  <c r="V201" i="5" s="1"/>
  <c r="W201" i="5" s="1"/>
  <c r="X201" i="5" s="1"/>
  <c r="Y201" i="5" s="1"/>
  <c r="Z201" i="5" s="1"/>
  <c r="AA201" i="5" s="1"/>
  <c r="AB201" i="5" s="1"/>
  <c r="AC201" i="5" s="1"/>
  <c r="AD201" i="5" s="1"/>
  <c r="T204" i="5"/>
  <c r="U204" i="5" s="1"/>
  <c r="V204" i="5" s="1"/>
  <c r="W204" i="5" s="1"/>
  <c r="X204" i="5" s="1"/>
  <c r="Y204" i="5" s="1"/>
  <c r="Z204" i="5" s="1"/>
  <c r="AA204" i="5" s="1"/>
  <c r="AB204" i="5" s="1"/>
  <c r="AC204" i="5" s="1"/>
  <c r="AD204" i="5" s="1"/>
  <c r="T206" i="5"/>
  <c r="U206" i="5" s="1"/>
  <c r="V206" i="5" s="1"/>
  <c r="W206" i="5" s="1"/>
  <c r="X206" i="5" s="1"/>
  <c r="Y206" i="5" s="1"/>
  <c r="Z206" i="5" s="1"/>
  <c r="AA206" i="5" s="1"/>
  <c r="AB206" i="5" s="1"/>
  <c r="AC206" i="5" s="1"/>
  <c r="AD206" i="5" s="1"/>
  <c r="T209" i="5"/>
  <c r="U209" i="5" s="1"/>
  <c r="V209" i="5" s="1"/>
  <c r="W209" i="5" s="1"/>
  <c r="X209" i="5" s="1"/>
  <c r="Y209" i="5" s="1"/>
  <c r="Z209" i="5" s="1"/>
  <c r="AA209" i="5" s="1"/>
  <c r="AB209" i="5" s="1"/>
  <c r="AC209" i="5" s="1"/>
  <c r="AD209" i="5" s="1"/>
  <c r="T213" i="5"/>
  <c r="U213" i="5" s="1"/>
  <c r="V213" i="5" s="1"/>
  <c r="W213" i="5" s="1"/>
  <c r="X213" i="5" s="1"/>
  <c r="Y213" i="5" s="1"/>
  <c r="Z213" i="5" s="1"/>
  <c r="AA213" i="5" s="1"/>
  <c r="AB213" i="5" s="1"/>
  <c r="AC213" i="5" s="1"/>
  <c r="AD213" i="5" s="1"/>
  <c r="T215" i="5"/>
  <c r="U215" i="5" s="1"/>
  <c r="V215" i="5" s="1"/>
  <c r="W215" i="5" s="1"/>
  <c r="X215" i="5" s="1"/>
  <c r="Y215" i="5" s="1"/>
  <c r="Z215" i="5" s="1"/>
  <c r="AA215" i="5" s="1"/>
  <c r="AB215" i="5" s="1"/>
  <c r="AC215" i="5" s="1"/>
  <c r="AD215" i="5" s="1"/>
  <c r="T217" i="5"/>
  <c r="U217" i="5" s="1"/>
  <c r="V217" i="5" s="1"/>
  <c r="W217" i="5" s="1"/>
  <c r="X217" i="5" s="1"/>
  <c r="Y217" i="5" s="1"/>
  <c r="Z217" i="5" s="1"/>
  <c r="AA217" i="5" s="1"/>
  <c r="AB217" i="5" s="1"/>
  <c r="AC217" i="5" s="1"/>
  <c r="AD217" i="5" s="1"/>
  <c r="T220" i="5"/>
  <c r="U220" i="5" s="1"/>
  <c r="V220" i="5" s="1"/>
  <c r="W220" i="5" s="1"/>
  <c r="X220" i="5" s="1"/>
  <c r="Y220" i="5" s="1"/>
  <c r="Z220" i="5" s="1"/>
  <c r="AA220" i="5" s="1"/>
  <c r="AB220" i="5" s="1"/>
  <c r="AC220" i="5" s="1"/>
  <c r="AD220" i="5" s="1"/>
  <c r="T372" i="5"/>
  <c r="U372" i="5" s="1"/>
  <c r="V372" i="5" s="1"/>
  <c r="W372" i="5" s="1"/>
  <c r="X372" i="5" s="1"/>
  <c r="Y372" i="5" s="1"/>
  <c r="Z372" i="5" s="1"/>
  <c r="AA372" i="5" s="1"/>
  <c r="AB372" i="5" s="1"/>
  <c r="AC372" i="5" s="1"/>
  <c r="AD372" i="5" s="1"/>
  <c r="T366" i="5"/>
  <c r="U366" i="5" s="1"/>
  <c r="V366" i="5" s="1"/>
  <c r="W366" i="5" s="1"/>
  <c r="X366" i="5" s="1"/>
  <c r="Y366" i="5" s="1"/>
  <c r="Z366" i="5" s="1"/>
  <c r="AA366" i="5" s="1"/>
  <c r="AB366" i="5" s="1"/>
  <c r="AC366" i="5" s="1"/>
  <c r="AD366" i="5" s="1"/>
  <c r="T368" i="5"/>
  <c r="U368" i="5" s="1"/>
  <c r="V368" i="5" s="1"/>
  <c r="W368" i="5" s="1"/>
  <c r="X368" i="5" s="1"/>
  <c r="Y368" i="5" s="1"/>
  <c r="Z368" i="5" s="1"/>
  <c r="AA368" i="5" s="1"/>
  <c r="AB368" i="5" s="1"/>
  <c r="AC368" i="5" s="1"/>
  <c r="AD368" i="5" s="1"/>
  <c r="T370" i="5"/>
  <c r="U370" i="5" s="1"/>
  <c r="V370" i="5" s="1"/>
  <c r="W370" i="5" s="1"/>
  <c r="X370" i="5" s="1"/>
  <c r="Y370" i="5" s="1"/>
  <c r="Z370" i="5" s="1"/>
  <c r="AA370" i="5" s="1"/>
  <c r="AB370" i="5" s="1"/>
  <c r="AC370" i="5" s="1"/>
  <c r="AD370" i="5" s="1"/>
  <c r="AE426" i="5"/>
  <c r="T426" i="5"/>
  <c r="U426" i="5" s="1"/>
  <c r="V426" i="5" s="1"/>
  <c r="W426" i="5" s="1"/>
  <c r="X426" i="5" s="1"/>
  <c r="Y426" i="5" s="1"/>
  <c r="Z426" i="5" s="1"/>
  <c r="AA426" i="5" s="1"/>
  <c r="AB426" i="5" s="1"/>
  <c r="AC426" i="5" s="1"/>
  <c r="AD426" i="5" s="1"/>
  <c r="AE428" i="5"/>
  <c r="T428" i="5"/>
  <c r="U428" i="5" s="1"/>
  <c r="V428" i="5" s="1"/>
  <c r="W428" i="5" s="1"/>
  <c r="X428" i="5" s="1"/>
  <c r="Y428" i="5" s="1"/>
  <c r="Z428" i="5" s="1"/>
  <c r="AA428" i="5" s="1"/>
  <c r="AB428" i="5" s="1"/>
  <c r="AC428" i="5" s="1"/>
  <c r="AD428" i="5" s="1"/>
  <c r="AE430" i="5"/>
  <c r="T430" i="5"/>
  <c r="U430" i="5" s="1"/>
  <c r="V430" i="5" s="1"/>
  <c r="W430" i="5" s="1"/>
  <c r="X430" i="5" s="1"/>
  <c r="Y430" i="5" s="1"/>
  <c r="Z430" i="5" s="1"/>
  <c r="AA430" i="5" s="1"/>
  <c r="AB430" i="5" s="1"/>
  <c r="AC430" i="5" s="1"/>
  <c r="AD430" i="5" s="1"/>
  <c r="AE433" i="5"/>
  <c r="T433" i="5"/>
  <c r="U433" i="5" s="1"/>
  <c r="V433" i="5" s="1"/>
  <c r="W433" i="5" s="1"/>
  <c r="X433" i="5" s="1"/>
  <c r="Y433" i="5" s="1"/>
  <c r="Z433" i="5" s="1"/>
  <c r="AA433" i="5" s="1"/>
  <c r="AB433" i="5" s="1"/>
  <c r="AC433" i="5" s="1"/>
  <c r="AD433" i="5" s="1"/>
  <c r="AE435" i="5"/>
  <c r="T435" i="5"/>
  <c r="U435" i="5" s="1"/>
  <c r="V435" i="5" s="1"/>
  <c r="W435" i="5" s="1"/>
  <c r="X435" i="5" s="1"/>
  <c r="Y435" i="5" s="1"/>
  <c r="Z435" i="5" s="1"/>
  <c r="AA435" i="5" s="1"/>
  <c r="AB435" i="5" s="1"/>
  <c r="AC435" i="5" s="1"/>
  <c r="AD435" i="5" s="1"/>
  <c r="AE437" i="5"/>
  <c r="T437" i="5"/>
  <c r="U437" i="5" s="1"/>
  <c r="V437" i="5" s="1"/>
  <c r="W437" i="5" s="1"/>
  <c r="X437" i="5" s="1"/>
  <c r="Y437" i="5" s="1"/>
  <c r="Z437" i="5" s="1"/>
  <c r="AA437" i="5" s="1"/>
  <c r="AB437" i="5" s="1"/>
  <c r="AC437" i="5" s="1"/>
  <c r="AD437" i="5" s="1"/>
  <c r="AE439" i="5"/>
  <c r="T439" i="5"/>
  <c r="U439" i="5" s="1"/>
  <c r="V439" i="5" s="1"/>
  <c r="W439" i="5" s="1"/>
  <c r="X439" i="5" s="1"/>
  <c r="Y439" i="5" s="1"/>
  <c r="Z439" i="5" s="1"/>
  <c r="AA439" i="5" s="1"/>
  <c r="AB439" i="5" s="1"/>
  <c r="AC439" i="5" s="1"/>
  <c r="AD439" i="5" s="1"/>
  <c r="AE441" i="5"/>
  <c r="T441" i="5"/>
  <c r="U441" i="5" s="1"/>
  <c r="V441" i="5" s="1"/>
  <c r="W441" i="5" s="1"/>
  <c r="X441" i="5" s="1"/>
  <c r="Y441" i="5" s="1"/>
  <c r="Z441" i="5" s="1"/>
  <c r="AA441" i="5" s="1"/>
  <c r="AB441" i="5" s="1"/>
  <c r="AC441" i="5" s="1"/>
  <c r="AD441" i="5" s="1"/>
  <c r="AE443" i="5"/>
  <c r="T443" i="5"/>
  <c r="U443" i="5" s="1"/>
  <c r="V443" i="5" s="1"/>
  <c r="W443" i="5" s="1"/>
  <c r="X443" i="5" s="1"/>
  <c r="Y443" i="5" s="1"/>
  <c r="Z443" i="5" s="1"/>
  <c r="AA443" i="5" s="1"/>
  <c r="AB443" i="5" s="1"/>
  <c r="AC443" i="5" s="1"/>
  <c r="AD443" i="5" s="1"/>
  <c r="AE445" i="5"/>
  <c r="T445" i="5"/>
  <c r="U445" i="5" s="1"/>
  <c r="V445" i="5" s="1"/>
  <c r="W445" i="5" s="1"/>
  <c r="X445" i="5" s="1"/>
  <c r="Y445" i="5" s="1"/>
  <c r="Z445" i="5" s="1"/>
  <c r="AA445" i="5" s="1"/>
  <c r="AB445" i="5" s="1"/>
  <c r="AC445" i="5" s="1"/>
  <c r="AD445" i="5" s="1"/>
  <c r="AE447" i="5"/>
  <c r="T447" i="5"/>
  <c r="U447" i="5" s="1"/>
  <c r="V447" i="5" s="1"/>
  <c r="W447" i="5" s="1"/>
  <c r="X447" i="5" s="1"/>
  <c r="Y447" i="5" s="1"/>
  <c r="Z447" i="5" s="1"/>
  <c r="AA447" i="5" s="1"/>
  <c r="AB447" i="5" s="1"/>
  <c r="AC447" i="5" s="1"/>
  <c r="AD447" i="5" s="1"/>
  <c r="AE449" i="5"/>
  <c r="T449" i="5"/>
  <c r="U449" i="5" s="1"/>
  <c r="V449" i="5" s="1"/>
  <c r="W449" i="5" s="1"/>
  <c r="X449" i="5" s="1"/>
  <c r="Y449" i="5" s="1"/>
  <c r="Z449" i="5" s="1"/>
  <c r="AA449" i="5" s="1"/>
  <c r="AB449" i="5" s="1"/>
  <c r="AC449" i="5" s="1"/>
  <c r="AD449" i="5" s="1"/>
  <c r="AE452" i="5"/>
  <c r="T452" i="5"/>
  <c r="U452" i="5" s="1"/>
  <c r="V452" i="5" s="1"/>
  <c r="W452" i="5" s="1"/>
  <c r="X452" i="5" s="1"/>
  <c r="Y452" i="5" s="1"/>
  <c r="Z452" i="5" s="1"/>
  <c r="AA452" i="5" s="1"/>
  <c r="AB452" i="5" s="1"/>
  <c r="AC452" i="5" s="1"/>
  <c r="AD452" i="5" s="1"/>
  <c r="AE454" i="5"/>
  <c r="T454" i="5"/>
  <c r="U454" i="5" s="1"/>
  <c r="V454" i="5" s="1"/>
  <c r="W454" i="5" s="1"/>
  <c r="X454" i="5" s="1"/>
  <c r="Y454" i="5" s="1"/>
  <c r="Z454" i="5" s="1"/>
  <c r="AA454" i="5" s="1"/>
  <c r="AB454" i="5" s="1"/>
  <c r="AC454" i="5" s="1"/>
  <c r="AD454" i="5" s="1"/>
  <c r="AE456" i="5"/>
  <c r="T456" i="5"/>
  <c r="U456" i="5" s="1"/>
  <c r="V456" i="5" s="1"/>
  <c r="W456" i="5" s="1"/>
  <c r="X456" i="5" s="1"/>
  <c r="Y456" i="5" s="1"/>
  <c r="Z456" i="5" s="1"/>
  <c r="AA456" i="5" s="1"/>
  <c r="AB456" i="5" s="1"/>
  <c r="AC456" i="5" s="1"/>
  <c r="AD456" i="5" s="1"/>
  <c r="AE458" i="5"/>
  <c r="T458" i="5"/>
  <c r="U458" i="5" s="1"/>
  <c r="V458" i="5" s="1"/>
  <c r="W458" i="5" s="1"/>
  <c r="X458" i="5" s="1"/>
  <c r="Y458" i="5" s="1"/>
  <c r="Z458" i="5" s="1"/>
  <c r="AA458" i="5" s="1"/>
  <c r="AB458" i="5" s="1"/>
  <c r="AC458" i="5" s="1"/>
  <c r="AD458" i="5" s="1"/>
  <c r="AE461" i="5"/>
  <c r="T461" i="5"/>
  <c r="U461" i="5" s="1"/>
  <c r="V461" i="5" s="1"/>
  <c r="W461" i="5" s="1"/>
  <c r="X461" i="5" s="1"/>
  <c r="Y461" i="5" s="1"/>
  <c r="Z461" i="5" s="1"/>
  <c r="AA461" i="5" s="1"/>
  <c r="AB461" i="5" s="1"/>
  <c r="AC461" i="5" s="1"/>
  <c r="AD461" i="5" s="1"/>
  <c r="AE463" i="5"/>
  <c r="T463" i="5"/>
  <c r="U463" i="5" s="1"/>
  <c r="V463" i="5" s="1"/>
  <c r="W463" i="5" s="1"/>
  <c r="X463" i="5" s="1"/>
  <c r="Y463" i="5" s="1"/>
  <c r="Z463" i="5" s="1"/>
  <c r="AA463" i="5" s="1"/>
  <c r="AB463" i="5" s="1"/>
  <c r="AC463" i="5" s="1"/>
  <c r="AD463" i="5" s="1"/>
  <c r="AE80" i="5"/>
  <c r="T80" i="5"/>
  <c r="U80" i="5" s="1"/>
  <c r="V80" i="5" s="1"/>
  <c r="W80" i="5" s="1"/>
  <c r="X80" i="5" s="1"/>
  <c r="Y80" i="5" s="1"/>
  <c r="Z80" i="5" s="1"/>
  <c r="AA80" i="5" s="1"/>
  <c r="AB80" i="5" s="1"/>
  <c r="AC80" i="5" s="1"/>
  <c r="AD80" i="5" s="1"/>
  <c r="AE82" i="5"/>
  <c r="T82" i="5"/>
  <c r="U82" i="5" s="1"/>
  <c r="V82" i="5" s="1"/>
  <c r="W82" i="5" s="1"/>
  <c r="X82" i="5" s="1"/>
  <c r="Y82" i="5" s="1"/>
  <c r="Z82" i="5" s="1"/>
  <c r="AA82" i="5" s="1"/>
  <c r="AB82" i="5" s="1"/>
  <c r="AC82" i="5" s="1"/>
  <c r="AD82" i="5" s="1"/>
  <c r="AE134" i="5"/>
  <c r="T134" i="5"/>
  <c r="U134" i="5" s="1"/>
  <c r="V134" i="5" s="1"/>
  <c r="W134" i="5" s="1"/>
  <c r="X134" i="5" s="1"/>
  <c r="Y134" i="5" s="1"/>
  <c r="Z134" i="5" s="1"/>
  <c r="AA134" i="5" s="1"/>
  <c r="AB134" i="5" s="1"/>
  <c r="AC134" i="5" s="1"/>
  <c r="AD134" i="5" s="1"/>
  <c r="T208" i="5"/>
  <c r="U208" i="5" s="1"/>
  <c r="V208" i="5" s="1"/>
  <c r="W208" i="5" s="1"/>
  <c r="X208" i="5" s="1"/>
  <c r="Y208" i="5" s="1"/>
  <c r="Z208" i="5" s="1"/>
  <c r="AA208" i="5" s="1"/>
  <c r="AB208" i="5" s="1"/>
  <c r="AC208" i="5" s="1"/>
  <c r="AD208" i="5" s="1"/>
  <c r="T212" i="5"/>
  <c r="U212" i="5" s="1"/>
  <c r="V212" i="5" s="1"/>
  <c r="W212" i="5" s="1"/>
  <c r="X212" i="5" s="1"/>
  <c r="Y212" i="5" s="1"/>
  <c r="Z212" i="5" s="1"/>
  <c r="AA212" i="5" s="1"/>
  <c r="AB212" i="5" s="1"/>
  <c r="AC212" i="5" s="1"/>
  <c r="AD212" i="5" s="1"/>
  <c r="T222" i="5"/>
  <c r="U222" i="5" s="1"/>
  <c r="V222" i="5" s="1"/>
  <c r="W222" i="5" s="1"/>
  <c r="X222" i="5" s="1"/>
  <c r="Y222" i="5" s="1"/>
  <c r="Z222" i="5" s="1"/>
  <c r="AA222" i="5" s="1"/>
  <c r="AB222" i="5" s="1"/>
  <c r="AC222" i="5" s="1"/>
  <c r="AD222" i="5" s="1"/>
  <c r="T16" i="5"/>
  <c r="U16" i="5" s="1"/>
  <c r="V16" i="5" s="1"/>
  <c r="W16" i="5" s="1"/>
  <c r="X16" i="5" s="1"/>
  <c r="Y16" i="5" s="1"/>
  <c r="Z16" i="5" s="1"/>
  <c r="AA16" i="5" s="1"/>
  <c r="AB16" i="5" s="1"/>
  <c r="AC16" i="5" s="1"/>
  <c r="AD16" i="5" s="1"/>
  <c r="AE16" i="5"/>
  <c r="Q14" i="5"/>
  <c r="T403" i="5"/>
  <c r="U403" i="5" s="1"/>
  <c r="V403" i="5" s="1"/>
  <c r="W403" i="5" s="1"/>
  <c r="X403" i="5" s="1"/>
  <c r="Y403" i="5" s="1"/>
  <c r="Z403" i="5" s="1"/>
  <c r="AA403" i="5" s="1"/>
  <c r="AB403" i="5" s="1"/>
  <c r="AC403" i="5" s="1"/>
  <c r="AD403" i="5" s="1"/>
  <c r="T401" i="5"/>
  <c r="U401" i="5" s="1"/>
  <c r="V401" i="5" s="1"/>
  <c r="W401" i="5" s="1"/>
  <c r="X401" i="5" s="1"/>
  <c r="Y401" i="5" s="1"/>
  <c r="Z401" i="5" s="1"/>
  <c r="AA401" i="5" s="1"/>
  <c r="AB401" i="5" s="1"/>
  <c r="AC401" i="5" s="1"/>
  <c r="AD401" i="5" s="1"/>
  <c r="T399" i="5"/>
  <c r="U399" i="5" s="1"/>
  <c r="V399" i="5" s="1"/>
  <c r="W399" i="5" s="1"/>
  <c r="X399" i="5" s="1"/>
  <c r="Y399" i="5" s="1"/>
  <c r="Z399" i="5" s="1"/>
  <c r="AA399" i="5" s="1"/>
  <c r="AB399" i="5" s="1"/>
  <c r="AC399" i="5" s="1"/>
  <c r="AD399" i="5" s="1"/>
  <c r="P395" i="5"/>
  <c r="Q396" i="5"/>
  <c r="T388" i="5"/>
  <c r="U388" i="5" s="1"/>
  <c r="V388" i="5" s="1"/>
  <c r="W388" i="5" s="1"/>
  <c r="X388" i="5" s="1"/>
  <c r="Y388" i="5" s="1"/>
  <c r="Z388" i="5" s="1"/>
  <c r="AA388" i="5" s="1"/>
  <c r="AB388" i="5" s="1"/>
  <c r="AC388" i="5" s="1"/>
  <c r="AD388" i="5" s="1"/>
  <c r="T384" i="5"/>
  <c r="U384" i="5" s="1"/>
  <c r="V384" i="5" s="1"/>
  <c r="W384" i="5" s="1"/>
  <c r="X384" i="5" s="1"/>
  <c r="Y384" i="5" s="1"/>
  <c r="Z384" i="5" s="1"/>
  <c r="AA384" i="5" s="1"/>
  <c r="AB384" i="5" s="1"/>
  <c r="AC384" i="5" s="1"/>
  <c r="AD384" i="5" s="1"/>
  <c r="T380" i="5"/>
  <c r="U380" i="5" s="1"/>
  <c r="V380" i="5" s="1"/>
  <c r="W380" i="5" s="1"/>
  <c r="X380" i="5" s="1"/>
  <c r="Y380" i="5" s="1"/>
  <c r="Z380" i="5" s="1"/>
  <c r="AA380" i="5" s="1"/>
  <c r="AB380" i="5" s="1"/>
  <c r="AC380" i="5" s="1"/>
  <c r="AD380" i="5" s="1"/>
  <c r="T374" i="5"/>
  <c r="U374" i="5" s="1"/>
  <c r="V374" i="5" s="1"/>
  <c r="W374" i="5" s="1"/>
  <c r="X374" i="5" s="1"/>
  <c r="Y374" i="5" s="1"/>
  <c r="Z374" i="5" s="1"/>
  <c r="AA374" i="5" s="1"/>
  <c r="AB374" i="5" s="1"/>
  <c r="AC374" i="5" s="1"/>
  <c r="AD374" i="5" s="1"/>
  <c r="T389" i="5"/>
  <c r="U389" i="5" s="1"/>
  <c r="V389" i="5" s="1"/>
  <c r="W389" i="5" s="1"/>
  <c r="X389" i="5" s="1"/>
  <c r="Y389" i="5" s="1"/>
  <c r="Z389" i="5" s="1"/>
  <c r="AA389" i="5" s="1"/>
  <c r="AB389" i="5" s="1"/>
  <c r="AC389" i="5" s="1"/>
  <c r="AD389" i="5" s="1"/>
  <c r="T385" i="5"/>
  <c r="U385" i="5" s="1"/>
  <c r="V385" i="5" s="1"/>
  <c r="W385" i="5" s="1"/>
  <c r="X385" i="5" s="1"/>
  <c r="Y385" i="5" s="1"/>
  <c r="Z385" i="5" s="1"/>
  <c r="AA385" i="5" s="1"/>
  <c r="AB385" i="5" s="1"/>
  <c r="AC385" i="5" s="1"/>
  <c r="AD385" i="5" s="1"/>
  <c r="T383" i="5"/>
  <c r="U383" i="5" s="1"/>
  <c r="V383" i="5" s="1"/>
  <c r="W383" i="5" s="1"/>
  <c r="X383" i="5" s="1"/>
  <c r="Y383" i="5" s="1"/>
  <c r="Z383" i="5" s="1"/>
  <c r="AA383" i="5" s="1"/>
  <c r="AB383" i="5" s="1"/>
  <c r="AC383" i="5" s="1"/>
  <c r="AD383" i="5" s="1"/>
  <c r="T379" i="5"/>
  <c r="U379" i="5" s="1"/>
  <c r="V379" i="5" s="1"/>
  <c r="W379" i="5" s="1"/>
  <c r="X379" i="5" s="1"/>
  <c r="Y379" i="5" s="1"/>
  <c r="Z379" i="5" s="1"/>
  <c r="AA379" i="5" s="1"/>
  <c r="AB379" i="5" s="1"/>
  <c r="AC379" i="5" s="1"/>
  <c r="AD379" i="5" s="1"/>
  <c r="T377" i="5"/>
  <c r="U377" i="5" s="1"/>
  <c r="V377" i="5" s="1"/>
  <c r="W377" i="5" s="1"/>
  <c r="X377" i="5" s="1"/>
  <c r="Y377" i="5" s="1"/>
  <c r="Z377" i="5" s="1"/>
  <c r="AA377" i="5" s="1"/>
  <c r="AB377" i="5" s="1"/>
  <c r="AC377" i="5" s="1"/>
  <c r="AD377" i="5" s="1"/>
  <c r="T373" i="5"/>
  <c r="U373" i="5" s="1"/>
  <c r="V373" i="5" s="1"/>
  <c r="W373" i="5" s="1"/>
  <c r="X373" i="5" s="1"/>
  <c r="Y373" i="5" s="1"/>
  <c r="Z373" i="5" s="1"/>
  <c r="AA373" i="5" s="1"/>
  <c r="AB373" i="5" s="1"/>
  <c r="AC373" i="5" s="1"/>
  <c r="AD373" i="5" s="1"/>
  <c r="T358" i="5"/>
  <c r="U358" i="5" s="1"/>
  <c r="V358" i="5" s="1"/>
  <c r="W358" i="5" s="1"/>
  <c r="X358" i="5" s="1"/>
  <c r="Y358" i="5" s="1"/>
  <c r="Z358" i="5" s="1"/>
  <c r="AA358" i="5" s="1"/>
  <c r="AB358" i="5" s="1"/>
  <c r="AC358" i="5" s="1"/>
  <c r="AD358" i="5" s="1"/>
  <c r="T354" i="5"/>
  <c r="U354" i="5" s="1"/>
  <c r="V354" i="5" s="1"/>
  <c r="W354" i="5" s="1"/>
  <c r="X354" i="5" s="1"/>
  <c r="Y354" i="5" s="1"/>
  <c r="Z354" i="5" s="1"/>
  <c r="AA354" i="5" s="1"/>
  <c r="AB354" i="5" s="1"/>
  <c r="AC354" i="5" s="1"/>
  <c r="AD354" i="5" s="1"/>
  <c r="T346" i="5"/>
  <c r="U346" i="5" s="1"/>
  <c r="V346" i="5" s="1"/>
  <c r="W346" i="5" s="1"/>
  <c r="X346" i="5" s="1"/>
  <c r="Y346" i="5" s="1"/>
  <c r="Z346" i="5" s="1"/>
  <c r="AA346" i="5" s="1"/>
  <c r="AB346" i="5" s="1"/>
  <c r="AC346" i="5" s="1"/>
  <c r="AD346" i="5" s="1"/>
  <c r="T357" i="5"/>
  <c r="U357" i="5" s="1"/>
  <c r="V357" i="5" s="1"/>
  <c r="W357" i="5" s="1"/>
  <c r="X357" i="5" s="1"/>
  <c r="Y357" i="5" s="1"/>
  <c r="Z357" i="5" s="1"/>
  <c r="AA357" i="5" s="1"/>
  <c r="AB357" i="5" s="1"/>
  <c r="AC357" i="5" s="1"/>
  <c r="AD357" i="5" s="1"/>
  <c r="T353" i="5"/>
  <c r="U353" i="5" s="1"/>
  <c r="V353" i="5" s="1"/>
  <c r="W353" i="5" s="1"/>
  <c r="X353" i="5" s="1"/>
  <c r="Y353" i="5" s="1"/>
  <c r="Z353" i="5" s="1"/>
  <c r="AA353" i="5" s="1"/>
  <c r="AB353" i="5" s="1"/>
  <c r="AC353" i="5" s="1"/>
  <c r="AD353" i="5" s="1"/>
  <c r="T345" i="5"/>
  <c r="U345" i="5" s="1"/>
  <c r="V345" i="5" s="1"/>
  <c r="W345" i="5" s="1"/>
  <c r="X345" i="5" s="1"/>
  <c r="Y345" i="5" s="1"/>
  <c r="Z345" i="5" s="1"/>
  <c r="AA345" i="5" s="1"/>
  <c r="AB345" i="5" s="1"/>
  <c r="AC345" i="5" s="1"/>
  <c r="AD345" i="5" s="1"/>
  <c r="T335" i="5"/>
  <c r="U335" i="5" s="1"/>
  <c r="V335" i="5" s="1"/>
  <c r="W335" i="5" s="1"/>
  <c r="X335" i="5" s="1"/>
  <c r="Y335" i="5" s="1"/>
  <c r="Z335" i="5" s="1"/>
  <c r="AA335" i="5" s="1"/>
  <c r="AB335" i="5" s="1"/>
  <c r="AC335" i="5" s="1"/>
  <c r="AD335" i="5" s="1"/>
  <c r="T330" i="5"/>
  <c r="U330" i="5" s="1"/>
  <c r="V330" i="5" s="1"/>
  <c r="W330" i="5" s="1"/>
  <c r="X330" i="5" s="1"/>
  <c r="Y330" i="5" s="1"/>
  <c r="Z330" i="5" s="1"/>
  <c r="AA330" i="5" s="1"/>
  <c r="AB330" i="5" s="1"/>
  <c r="AC330" i="5" s="1"/>
  <c r="AD330" i="5" s="1"/>
  <c r="T322" i="5"/>
  <c r="U322" i="5" s="1"/>
  <c r="V322" i="5" s="1"/>
  <c r="W322" i="5" s="1"/>
  <c r="X322" i="5" s="1"/>
  <c r="Y322" i="5" s="1"/>
  <c r="Z322" i="5" s="1"/>
  <c r="AA322" i="5" s="1"/>
  <c r="AB322" i="5" s="1"/>
  <c r="AC322" i="5" s="1"/>
  <c r="AD322" i="5" s="1"/>
  <c r="T311" i="5"/>
  <c r="U311" i="5" s="1"/>
  <c r="V311" i="5" s="1"/>
  <c r="W311" i="5" s="1"/>
  <c r="X311" i="5" s="1"/>
  <c r="Y311" i="5" s="1"/>
  <c r="Z311" i="5" s="1"/>
  <c r="AA311" i="5" s="1"/>
  <c r="AB311" i="5" s="1"/>
  <c r="AC311" i="5" s="1"/>
  <c r="AD311" i="5" s="1"/>
  <c r="T304" i="5"/>
  <c r="U304" i="5" s="1"/>
  <c r="V304" i="5" s="1"/>
  <c r="W304" i="5" s="1"/>
  <c r="X304" i="5" s="1"/>
  <c r="Y304" i="5" s="1"/>
  <c r="Z304" i="5" s="1"/>
  <c r="AA304" i="5" s="1"/>
  <c r="AB304" i="5" s="1"/>
  <c r="AC304" i="5" s="1"/>
  <c r="AD304" i="5" s="1"/>
  <c r="T300" i="5"/>
  <c r="U300" i="5" s="1"/>
  <c r="V300" i="5" s="1"/>
  <c r="W300" i="5" s="1"/>
  <c r="X300" i="5" s="1"/>
  <c r="Y300" i="5" s="1"/>
  <c r="Z300" i="5" s="1"/>
  <c r="AA300" i="5" s="1"/>
  <c r="AB300" i="5" s="1"/>
  <c r="AC300" i="5" s="1"/>
  <c r="AD300" i="5" s="1"/>
  <c r="T292" i="5"/>
  <c r="U292" i="5" s="1"/>
  <c r="V292" i="5" s="1"/>
  <c r="W292" i="5" s="1"/>
  <c r="X292" i="5" s="1"/>
  <c r="Y292" i="5" s="1"/>
  <c r="Z292" i="5" s="1"/>
  <c r="AA292" i="5" s="1"/>
  <c r="AB292" i="5" s="1"/>
  <c r="AC292" i="5" s="1"/>
  <c r="AD292" i="5" s="1"/>
  <c r="T280" i="5"/>
  <c r="U280" i="5" s="1"/>
  <c r="V280" i="5" s="1"/>
  <c r="W280" i="5" s="1"/>
  <c r="X280" i="5" s="1"/>
  <c r="Y280" i="5" s="1"/>
  <c r="Z280" i="5" s="1"/>
  <c r="AA280" i="5" s="1"/>
  <c r="AB280" i="5" s="1"/>
  <c r="AC280" i="5" s="1"/>
  <c r="AD280" i="5" s="1"/>
  <c r="T248" i="5"/>
  <c r="U248" i="5" s="1"/>
  <c r="V248" i="5" s="1"/>
  <c r="W248" i="5" s="1"/>
  <c r="X248" i="5" s="1"/>
  <c r="Y248" i="5" s="1"/>
  <c r="Z248" i="5" s="1"/>
  <c r="AA248" i="5" s="1"/>
  <c r="AB248" i="5" s="1"/>
  <c r="AC248" i="5" s="1"/>
  <c r="AD248" i="5" s="1"/>
  <c r="AE453" i="5"/>
  <c r="T453" i="5"/>
  <c r="U453" i="5" s="1"/>
  <c r="V453" i="5" s="1"/>
  <c r="W453" i="5" s="1"/>
  <c r="X453" i="5" s="1"/>
  <c r="Y453" i="5" s="1"/>
  <c r="Z453" i="5" s="1"/>
  <c r="AA453" i="5" s="1"/>
  <c r="AB453" i="5" s="1"/>
  <c r="AC453" i="5" s="1"/>
  <c r="AD453" i="5" s="1"/>
  <c r="AE455" i="5"/>
  <c r="T455" i="5"/>
  <c r="U455" i="5" s="1"/>
  <c r="V455" i="5" s="1"/>
  <c r="W455" i="5" s="1"/>
  <c r="X455" i="5" s="1"/>
  <c r="Y455" i="5" s="1"/>
  <c r="Z455" i="5" s="1"/>
  <c r="AA455" i="5" s="1"/>
  <c r="AB455" i="5" s="1"/>
  <c r="AC455" i="5" s="1"/>
  <c r="AD455" i="5" s="1"/>
  <c r="AE457" i="5"/>
  <c r="T457" i="5"/>
  <c r="U457" i="5" s="1"/>
  <c r="V457" i="5" s="1"/>
  <c r="W457" i="5" s="1"/>
  <c r="X457" i="5" s="1"/>
  <c r="Y457" i="5" s="1"/>
  <c r="Z457" i="5" s="1"/>
  <c r="AA457" i="5" s="1"/>
  <c r="AB457" i="5" s="1"/>
  <c r="AC457" i="5" s="1"/>
  <c r="AD457" i="5" s="1"/>
  <c r="AE459" i="5"/>
  <c r="T459" i="5"/>
  <c r="U459" i="5" s="1"/>
  <c r="V459" i="5" s="1"/>
  <c r="W459" i="5" s="1"/>
  <c r="X459" i="5" s="1"/>
  <c r="Y459" i="5" s="1"/>
  <c r="Z459" i="5" s="1"/>
  <c r="AA459" i="5" s="1"/>
  <c r="AB459" i="5" s="1"/>
  <c r="AC459" i="5" s="1"/>
  <c r="AD459" i="5" s="1"/>
  <c r="AE462" i="5"/>
  <c r="T462" i="5"/>
  <c r="U462" i="5" s="1"/>
  <c r="V462" i="5" s="1"/>
  <c r="W462" i="5" s="1"/>
  <c r="X462" i="5" s="1"/>
  <c r="Y462" i="5" s="1"/>
  <c r="Z462" i="5" s="1"/>
  <c r="AA462" i="5" s="1"/>
  <c r="AB462" i="5" s="1"/>
  <c r="AC462" i="5" s="1"/>
  <c r="AD462" i="5" s="1"/>
  <c r="AE464" i="5"/>
  <c r="T464" i="5"/>
  <c r="U464" i="5" s="1"/>
  <c r="V464" i="5" s="1"/>
  <c r="W464" i="5" s="1"/>
  <c r="X464" i="5" s="1"/>
  <c r="Y464" i="5" s="1"/>
  <c r="Z464" i="5" s="1"/>
  <c r="AA464" i="5" s="1"/>
  <c r="AB464" i="5" s="1"/>
  <c r="AC464" i="5" s="1"/>
  <c r="AD464" i="5" s="1"/>
  <c r="Q73" i="5"/>
  <c r="P72" i="5"/>
  <c r="AE81" i="5"/>
  <c r="T81" i="5"/>
  <c r="U81" i="5" s="1"/>
  <c r="V81" i="5" s="1"/>
  <c r="W81" i="5" s="1"/>
  <c r="X81" i="5" s="1"/>
  <c r="Y81" i="5" s="1"/>
  <c r="Z81" i="5" s="1"/>
  <c r="AA81" i="5" s="1"/>
  <c r="AB81" i="5" s="1"/>
  <c r="AC81" i="5" s="1"/>
  <c r="AD81" i="5" s="1"/>
  <c r="AE119" i="5"/>
  <c r="T119" i="5"/>
  <c r="U119" i="5" s="1"/>
  <c r="V119" i="5" s="1"/>
  <c r="W119" i="5" s="1"/>
  <c r="X119" i="5" s="1"/>
  <c r="Y119" i="5" s="1"/>
  <c r="Z119" i="5" s="1"/>
  <c r="AA119" i="5" s="1"/>
  <c r="AB119" i="5" s="1"/>
  <c r="AC119" i="5" s="1"/>
  <c r="AD119" i="5" s="1"/>
  <c r="AE146" i="5"/>
  <c r="T146" i="5"/>
  <c r="U146" i="5" s="1"/>
  <c r="V146" i="5" s="1"/>
  <c r="W146" i="5" s="1"/>
  <c r="X146" i="5" s="1"/>
  <c r="Y146" i="5" s="1"/>
  <c r="Z146" i="5" s="1"/>
  <c r="AA146" i="5" s="1"/>
  <c r="AB146" i="5" s="1"/>
  <c r="AC146" i="5" s="1"/>
  <c r="AD146" i="5" s="1"/>
  <c r="T210" i="5"/>
  <c r="U210" i="5" s="1"/>
  <c r="V210" i="5" s="1"/>
  <c r="W210" i="5" s="1"/>
  <c r="X210" i="5" s="1"/>
  <c r="Y210" i="5" s="1"/>
  <c r="Z210" i="5" s="1"/>
  <c r="AA210" i="5" s="1"/>
  <c r="AB210" i="5" s="1"/>
  <c r="AC210" i="5" s="1"/>
  <c r="AD210" i="5" s="1"/>
  <c r="T219" i="5"/>
  <c r="U219" i="5" s="1"/>
  <c r="V219" i="5" s="1"/>
  <c r="W219" i="5" s="1"/>
  <c r="X219" i="5" s="1"/>
  <c r="Y219" i="5" s="1"/>
  <c r="Z219" i="5" s="1"/>
  <c r="AA219" i="5" s="1"/>
  <c r="AB219" i="5" s="1"/>
  <c r="AC219" i="5" s="1"/>
  <c r="AD219" i="5" s="1"/>
  <c r="AE460" i="5"/>
  <c r="T460" i="5"/>
  <c r="U460" i="5" s="1"/>
  <c r="V460" i="5" s="1"/>
  <c r="W460" i="5" s="1"/>
  <c r="X460" i="5" s="1"/>
  <c r="Y460" i="5" s="1"/>
  <c r="Z460" i="5" s="1"/>
  <c r="AA460" i="5" s="1"/>
  <c r="AB460" i="5" s="1"/>
  <c r="AC460" i="5" s="1"/>
  <c r="AD460" i="5" s="1"/>
  <c r="AE17" i="5"/>
  <c r="P14" i="5"/>
  <c r="S15" i="5"/>
  <c r="R14" i="5"/>
  <c r="AE465" i="5" l="1"/>
  <c r="AE466" i="5"/>
  <c r="AE467" i="5"/>
  <c r="AE468" i="5"/>
  <c r="AE470" i="5"/>
  <c r="AE372" i="5"/>
  <c r="AE147" i="5"/>
  <c r="AE19" i="5"/>
  <c r="AE21" i="5"/>
  <c r="AE23" i="5"/>
  <c r="AE25" i="5"/>
  <c r="AE27" i="5"/>
  <c r="AE29" i="5"/>
  <c r="AE31" i="5"/>
  <c r="AE33" i="5"/>
  <c r="AE35" i="5"/>
  <c r="AE37" i="5"/>
  <c r="AE39" i="5"/>
  <c r="AE41" i="5"/>
  <c r="AE43" i="5"/>
  <c r="AE57" i="5"/>
  <c r="AE59" i="5"/>
  <c r="AE61" i="5"/>
  <c r="AE63" i="5"/>
  <c r="AE48" i="5"/>
  <c r="AE50" i="5"/>
  <c r="AE52" i="5"/>
  <c r="AE227" i="5"/>
  <c r="AE231" i="5"/>
  <c r="AE235" i="5"/>
  <c r="AE369" i="5"/>
  <c r="AE367" i="5"/>
  <c r="AE221" i="5"/>
  <c r="AE218" i="5"/>
  <c r="AE216" i="5"/>
  <c r="AE214" i="5"/>
  <c r="AE211" i="5"/>
  <c r="AE207" i="5"/>
  <c r="AE205" i="5"/>
  <c r="AE202" i="5"/>
  <c r="AE266" i="5"/>
  <c r="AE270" i="5"/>
  <c r="AE277" i="5"/>
  <c r="AE281" i="5"/>
  <c r="AE285" i="5"/>
  <c r="AE289" i="5"/>
  <c r="AE293" i="5"/>
  <c r="AE297" i="5"/>
  <c r="AE301" i="5"/>
  <c r="AE308" i="5"/>
  <c r="AE312" i="5"/>
  <c r="AE319" i="5"/>
  <c r="AE323" i="5"/>
  <c r="AE327" i="5"/>
  <c r="AE331" i="5"/>
  <c r="AE333" i="5"/>
  <c r="AE239" i="5"/>
  <c r="AE240" i="5"/>
  <c r="AE241" i="5"/>
  <c r="AE242" i="5"/>
  <c r="AE243" i="5"/>
  <c r="AE244" i="5"/>
  <c r="AE245" i="5"/>
  <c r="AE246" i="5"/>
  <c r="AE247" i="5"/>
  <c r="AE249" i="5"/>
  <c r="AE250" i="5"/>
  <c r="AE251" i="5"/>
  <c r="AE252" i="5"/>
  <c r="AE253" i="5"/>
  <c r="AE254" i="5"/>
  <c r="AE255" i="5"/>
  <c r="AE256" i="5"/>
  <c r="AE257" i="5"/>
  <c r="AE258" i="5"/>
  <c r="AE259" i="5"/>
  <c r="AE260" i="5"/>
  <c r="AE261" i="5"/>
  <c r="AE262" i="5"/>
  <c r="AE263" i="5"/>
  <c r="AE264" i="5"/>
  <c r="AE265" i="5"/>
  <c r="AE269" i="5"/>
  <c r="AE276" i="5"/>
  <c r="AE284" i="5"/>
  <c r="AE288" i="5"/>
  <c r="AE296" i="5"/>
  <c r="AE307" i="5"/>
  <c r="AE318" i="5"/>
  <c r="AE326" i="5"/>
  <c r="AE336" i="5"/>
  <c r="AE349" i="5"/>
  <c r="AE361" i="5"/>
  <c r="AE350" i="5"/>
  <c r="AE362" i="5"/>
  <c r="AE375" i="5"/>
  <c r="AE381" i="5"/>
  <c r="AE387" i="5"/>
  <c r="AE391" i="5"/>
  <c r="AE376" i="5"/>
  <c r="AE378" i="5"/>
  <c r="AE382" i="5"/>
  <c r="AE386" i="5"/>
  <c r="AE390" i="5"/>
  <c r="AE397" i="5"/>
  <c r="AE405" i="5"/>
  <c r="AE407" i="5"/>
  <c r="AE409" i="5"/>
  <c r="AE398" i="5"/>
  <c r="AE400" i="5"/>
  <c r="AE402" i="5"/>
  <c r="AE404" i="5"/>
  <c r="AE406" i="5"/>
  <c r="AE408" i="5"/>
  <c r="AE392" i="5"/>
  <c r="AE393" i="5"/>
  <c r="AE394" i="5"/>
  <c r="AE412" i="5"/>
  <c r="AE413" i="5"/>
  <c r="AE414" i="5"/>
  <c r="AE415" i="5"/>
  <c r="AE416" i="5"/>
  <c r="AE417" i="5"/>
  <c r="AE418" i="5"/>
  <c r="Q12" i="5"/>
  <c r="R13" i="5"/>
  <c r="T15" i="5"/>
  <c r="S14" i="5"/>
  <c r="Q72" i="5"/>
  <c r="R73" i="5"/>
  <c r="Q181" i="5"/>
  <c r="R182" i="5"/>
  <c r="Q187" i="5"/>
  <c r="R188" i="5"/>
  <c r="Q99" i="5"/>
  <c r="R100" i="5"/>
  <c r="Q45" i="5"/>
  <c r="R46" i="5"/>
  <c r="Q54" i="5"/>
  <c r="R55" i="5"/>
  <c r="R306" i="5"/>
  <c r="Q305" i="5"/>
  <c r="R338" i="5"/>
  <c r="Q337" i="5"/>
  <c r="R365" i="5"/>
  <c r="Q364" i="5"/>
  <c r="R316" i="5"/>
  <c r="Q315" i="5"/>
  <c r="R273" i="5"/>
  <c r="Q272" i="5"/>
  <c r="R411" i="5"/>
  <c r="Q410" i="5"/>
  <c r="P472" i="5"/>
  <c r="AE219" i="5"/>
  <c r="AE210" i="5"/>
  <c r="AE248" i="5"/>
  <c r="AE280" i="5"/>
  <c r="AE292" i="5"/>
  <c r="AE300" i="5"/>
  <c r="AE304" i="5"/>
  <c r="AE311" i="5"/>
  <c r="AE322" i="5"/>
  <c r="AE330" i="5"/>
  <c r="AE335" i="5"/>
  <c r="AE345" i="5"/>
  <c r="AE353" i="5"/>
  <c r="AE357" i="5"/>
  <c r="AE346" i="5"/>
  <c r="AE354" i="5"/>
  <c r="AE358" i="5"/>
  <c r="AE373" i="5"/>
  <c r="AE377" i="5"/>
  <c r="AE379" i="5"/>
  <c r="AE383" i="5"/>
  <c r="AE385" i="5"/>
  <c r="AE389" i="5"/>
  <c r="AE374" i="5"/>
  <c r="AE380" i="5"/>
  <c r="AE384" i="5"/>
  <c r="AE388" i="5"/>
  <c r="R396" i="5"/>
  <c r="Q395" i="5"/>
  <c r="AE399" i="5"/>
  <c r="AE401" i="5"/>
  <c r="AE403" i="5"/>
  <c r="AE222" i="5"/>
  <c r="AE212" i="5"/>
  <c r="AE208" i="5"/>
  <c r="AE370" i="5"/>
  <c r="AE368" i="5"/>
  <c r="AE366" i="5"/>
  <c r="AE220" i="5"/>
  <c r="AE217" i="5"/>
  <c r="AE215" i="5"/>
  <c r="AE213" i="5"/>
  <c r="AE209" i="5"/>
  <c r="AE206" i="5"/>
  <c r="AE204" i="5"/>
  <c r="AE203" i="5"/>
  <c r="AE226" i="5"/>
  <c r="AE230" i="5"/>
  <c r="AE234" i="5"/>
  <c r="R451" i="5"/>
  <c r="Q450" i="5"/>
  <c r="AE448" i="5"/>
  <c r="AE446" i="5"/>
  <c r="AE444" i="5"/>
  <c r="AE442" i="5"/>
  <c r="AE440" i="5"/>
  <c r="AE438" i="5"/>
  <c r="AE436" i="5"/>
  <c r="AE434" i="5"/>
  <c r="Q431" i="5"/>
  <c r="R432" i="5"/>
  <c r="AE429" i="5"/>
  <c r="AE427" i="5"/>
  <c r="AE371" i="5"/>
  <c r="AE199" i="5"/>
  <c r="AE197" i="5"/>
  <c r="AE195" i="5"/>
  <c r="AE193" i="5"/>
  <c r="AE191" i="5"/>
  <c r="AE189" i="5"/>
  <c r="AE180" i="5"/>
  <c r="AE178" i="5"/>
  <c r="AE176" i="5"/>
  <c r="AE174" i="5"/>
  <c r="AE172" i="5"/>
  <c r="AE170" i="5"/>
  <c r="AE168" i="5"/>
  <c r="AE166" i="5"/>
  <c r="AE164" i="5"/>
  <c r="AE162" i="5"/>
  <c r="AE160" i="5"/>
  <c r="AE158" i="5"/>
  <c r="AE156" i="5"/>
  <c r="AE154" i="5"/>
  <c r="AE152" i="5"/>
  <c r="AE150" i="5"/>
  <c r="Q185" i="5"/>
  <c r="R186" i="5"/>
  <c r="Q148" i="5"/>
  <c r="R149" i="5"/>
  <c r="AE144" i="5"/>
  <c r="AE142" i="5"/>
  <c r="AE140" i="5"/>
  <c r="AE138" i="5"/>
  <c r="AE136" i="5"/>
  <c r="AE133" i="5"/>
  <c r="AE131" i="5"/>
  <c r="AE129" i="5"/>
  <c r="AE127" i="5"/>
  <c r="AE125" i="5"/>
  <c r="AE123" i="5"/>
  <c r="AE121" i="5"/>
  <c r="AE118" i="5"/>
  <c r="Q115" i="5"/>
  <c r="R116" i="5"/>
  <c r="AE113" i="5"/>
  <c r="AE111" i="5"/>
  <c r="AE109" i="5"/>
  <c r="AE107" i="5"/>
  <c r="AE105" i="5"/>
  <c r="AE103" i="5"/>
  <c r="AE101" i="5"/>
  <c r="S97" i="5"/>
  <c r="T98" i="5"/>
  <c r="AE95" i="5"/>
  <c r="AE93" i="5"/>
  <c r="AE91" i="5"/>
  <c r="AE89" i="5"/>
  <c r="AE87" i="5"/>
  <c r="AE85" i="5"/>
  <c r="AE83" i="5"/>
  <c r="AE78" i="5"/>
  <c r="AE76" i="5"/>
  <c r="AE71" i="5"/>
  <c r="AE69" i="5"/>
  <c r="AE67" i="5"/>
  <c r="AE65" i="5"/>
  <c r="AE200" i="5"/>
  <c r="AE75" i="5"/>
  <c r="AE18" i="5"/>
  <c r="AE20" i="5"/>
  <c r="AE22" i="5"/>
  <c r="AE24" i="5"/>
  <c r="AE26" i="5"/>
  <c r="AE28" i="5"/>
  <c r="AE30" i="5"/>
  <c r="AE32" i="5"/>
  <c r="AE34" i="5"/>
  <c r="AE36" i="5"/>
  <c r="AE38" i="5"/>
  <c r="AE40" i="5"/>
  <c r="AE42" i="5"/>
  <c r="AE44" i="5"/>
  <c r="AE56" i="5"/>
  <c r="AE58" i="5"/>
  <c r="AE60" i="5"/>
  <c r="AE62" i="5"/>
  <c r="AE47" i="5"/>
  <c r="AE49" i="5"/>
  <c r="AE51" i="5"/>
  <c r="AE53" i="5"/>
  <c r="AE225" i="5"/>
  <c r="AE229" i="5"/>
  <c r="AE233" i="5"/>
  <c r="Q236" i="5"/>
  <c r="R237" i="5"/>
  <c r="AE228" i="5"/>
  <c r="AE232" i="5"/>
  <c r="AE425" i="5"/>
  <c r="R12" i="5" l="1"/>
  <c r="S13" i="5"/>
  <c r="S237" i="5"/>
  <c r="R236" i="5"/>
  <c r="U98" i="5"/>
  <c r="T97" i="5"/>
  <c r="S116" i="5"/>
  <c r="R115" i="5"/>
  <c r="S149" i="5"/>
  <c r="R148" i="5"/>
  <c r="S186" i="5"/>
  <c r="R185" i="5"/>
  <c r="S451" i="5"/>
  <c r="R450" i="5"/>
  <c r="R395" i="5"/>
  <c r="S396" i="5"/>
  <c r="S55" i="5"/>
  <c r="R54" i="5"/>
  <c r="S46" i="5"/>
  <c r="R45" i="5"/>
  <c r="S100" i="5"/>
  <c r="R99" i="5"/>
  <c r="S188" i="5"/>
  <c r="R187" i="5"/>
  <c r="S182" i="5"/>
  <c r="R181" i="5"/>
  <c r="S73" i="5"/>
  <c r="R72" i="5"/>
  <c r="S432" i="5"/>
  <c r="R431" i="5"/>
  <c r="R410" i="5"/>
  <c r="S411" i="5"/>
  <c r="R272" i="5"/>
  <c r="S273" i="5"/>
  <c r="R315" i="5"/>
  <c r="S316" i="5"/>
  <c r="R364" i="5"/>
  <c r="S365" i="5"/>
  <c r="R337" i="5"/>
  <c r="S338" i="5"/>
  <c r="R305" i="5"/>
  <c r="S306" i="5"/>
  <c r="Q472" i="5"/>
  <c r="T14" i="5"/>
  <c r="U15" i="5"/>
  <c r="S12" i="5" l="1"/>
  <c r="T13" i="5"/>
  <c r="T365" i="5"/>
  <c r="S364" i="5"/>
  <c r="T411" i="5"/>
  <c r="S410" i="5"/>
  <c r="S187" i="5"/>
  <c r="T188" i="5"/>
  <c r="S185" i="5"/>
  <c r="T186" i="5"/>
  <c r="V15" i="5"/>
  <c r="U14" i="5"/>
  <c r="T306" i="5"/>
  <c r="S305" i="5"/>
  <c r="T338" i="5"/>
  <c r="S337" i="5"/>
  <c r="T316" i="5"/>
  <c r="S315" i="5"/>
  <c r="T273" i="5"/>
  <c r="S272" i="5"/>
  <c r="S72" i="5"/>
  <c r="T73" i="5"/>
  <c r="S181" i="5"/>
  <c r="T182" i="5"/>
  <c r="S99" i="5"/>
  <c r="T100" i="5"/>
  <c r="S45" i="5"/>
  <c r="T46" i="5"/>
  <c r="S54" i="5"/>
  <c r="T55" i="5"/>
  <c r="S450" i="5"/>
  <c r="T451" i="5"/>
  <c r="S148" i="5"/>
  <c r="T149" i="5"/>
  <c r="S115" i="5"/>
  <c r="T116" i="5"/>
  <c r="U97" i="5"/>
  <c r="V98" i="5"/>
  <c r="S236" i="5"/>
  <c r="T237" i="5"/>
  <c r="S431" i="5"/>
  <c r="T432" i="5"/>
  <c r="R472" i="5"/>
  <c r="T396" i="5"/>
  <c r="S395" i="5"/>
  <c r="U13" i="5" l="1"/>
  <c r="T12" i="5"/>
  <c r="U432" i="5"/>
  <c r="T431" i="5"/>
  <c r="U55" i="5"/>
  <c r="T54" i="5"/>
  <c r="T395" i="5"/>
  <c r="U396" i="5"/>
  <c r="U237" i="5"/>
  <c r="T236" i="5"/>
  <c r="W98" i="5"/>
  <c r="V97" i="5"/>
  <c r="U116" i="5"/>
  <c r="T115" i="5"/>
  <c r="U451" i="5"/>
  <c r="T450" i="5"/>
  <c r="U46" i="5"/>
  <c r="T45" i="5"/>
  <c r="U182" i="5"/>
  <c r="T181" i="5"/>
  <c r="T272" i="5"/>
  <c r="U273" i="5"/>
  <c r="T337" i="5"/>
  <c r="U338" i="5"/>
  <c r="U186" i="5"/>
  <c r="T185" i="5"/>
  <c r="T410" i="5"/>
  <c r="U411" i="5"/>
  <c r="U149" i="5"/>
  <c r="T148" i="5"/>
  <c r="S472" i="5"/>
  <c r="U100" i="5"/>
  <c r="T99" i="5"/>
  <c r="U73" i="5"/>
  <c r="T72" i="5"/>
  <c r="T315" i="5"/>
  <c r="U316" i="5"/>
  <c r="T305" i="5"/>
  <c r="U306" i="5"/>
  <c r="V14" i="5"/>
  <c r="W15" i="5"/>
  <c r="U188" i="5"/>
  <c r="T187" i="5"/>
  <c r="T364" i="5"/>
  <c r="U365" i="5"/>
  <c r="V13" i="5" l="1"/>
  <c r="U12" i="5"/>
  <c r="V365" i="5"/>
  <c r="U364" i="5"/>
  <c r="U187" i="5"/>
  <c r="V188" i="5"/>
  <c r="U72" i="5"/>
  <c r="V73" i="5"/>
  <c r="U148" i="5"/>
  <c r="V149" i="5"/>
  <c r="V338" i="5"/>
  <c r="U337" i="5"/>
  <c r="V273" i="5"/>
  <c r="U272" i="5"/>
  <c r="U45" i="5"/>
  <c r="V46" i="5"/>
  <c r="U115" i="5"/>
  <c r="V116" i="5"/>
  <c r="W97" i="5"/>
  <c r="X98" i="5"/>
  <c r="V396" i="5"/>
  <c r="U395" i="5"/>
  <c r="U54" i="5"/>
  <c r="V55" i="5"/>
  <c r="X15" i="5"/>
  <c r="W14" i="5"/>
  <c r="V306" i="5"/>
  <c r="U305" i="5"/>
  <c r="V316" i="5"/>
  <c r="U315" i="5"/>
  <c r="U99" i="5"/>
  <c r="V100" i="5"/>
  <c r="V411" i="5"/>
  <c r="U410" i="5"/>
  <c r="U185" i="5"/>
  <c r="V186" i="5"/>
  <c r="U181" i="5"/>
  <c r="V182" i="5"/>
  <c r="T472" i="5"/>
  <c r="V451" i="5"/>
  <c r="U450" i="5"/>
  <c r="U236" i="5"/>
  <c r="V237" i="5"/>
  <c r="U431" i="5"/>
  <c r="V432" i="5"/>
  <c r="W13" i="5" l="1"/>
  <c r="V12" i="5"/>
  <c r="W432" i="5"/>
  <c r="V431" i="5"/>
  <c r="W237" i="5"/>
  <c r="V236" i="5"/>
  <c r="W100" i="5"/>
  <c r="V99" i="5"/>
  <c r="Y15" i="5"/>
  <c r="X14" i="5"/>
  <c r="W55" i="5"/>
  <c r="V54" i="5"/>
  <c r="V395" i="5"/>
  <c r="W396" i="5"/>
  <c r="Y98" i="5"/>
  <c r="X97" i="5"/>
  <c r="W116" i="5"/>
  <c r="V115" i="5"/>
  <c r="W46" i="5"/>
  <c r="V45" i="5"/>
  <c r="V272" i="5"/>
  <c r="W273" i="5"/>
  <c r="W149" i="5"/>
  <c r="V148" i="5"/>
  <c r="W73" i="5"/>
  <c r="V72" i="5"/>
  <c r="V364" i="5"/>
  <c r="W365" i="5"/>
  <c r="W451" i="5"/>
  <c r="V450" i="5"/>
  <c r="W182" i="5"/>
  <c r="V181" i="5"/>
  <c r="W186" i="5"/>
  <c r="V185" i="5"/>
  <c r="V410" i="5"/>
  <c r="W411" i="5"/>
  <c r="V315" i="5"/>
  <c r="W316" i="5"/>
  <c r="V305" i="5"/>
  <c r="W306" i="5"/>
  <c r="U472" i="5"/>
  <c r="V337" i="5"/>
  <c r="W338" i="5"/>
  <c r="W188" i="5"/>
  <c r="V187" i="5"/>
  <c r="W12" i="5" l="1"/>
  <c r="X13" i="5"/>
  <c r="X338" i="5"/>
  <c r="W337" i="5"/>
  <c r="W187" i="5"/>
  <c r="X188" i="5"/>
  <c r="X306" i="5"/>
  <c r="W305" i="5"/>
  <c r="X316" i="5"/>
  <c r="W315" i="5"/>
  <c r="W181" i="5"/>
  <c r="X182" i="5"/>
  <c r="X365" i="5"/>
  <c r="W364" i="5"/>
  <c r="W72" i="5"/>
  <c r="X73" i="5"/>
  <c r="W148" i="5"/>
  <c r="X149" i="5"/>
  <c r="V472" i="5"/>
  <c r="W115" i="5"/>
  <c r="X116" i="5"/>
  <c r="Y97" i="5"/>
  <c r="Z98" i="5"/>
  <c r="W236" i="5"/>
  <c r="X237" i="5"/>
  <c r="X411" i="5"/>
  <c r="W410" i="5"/>
  <c r="W185" i="5"/>
  <c r="X186" i="5"/>
  <c r="W450" i="5"/>
  <c r="X451" i="5"/>
  <c r="X273" i="5"/>
  <c r="W272" i="5"/>
  <c r="W45" i="5"/>
  <c r="X46" i="5"/>
  <c r="X396" i="5"/>
  <c r="W395" i="5"/>
  <c r="W54" i="5"/>
  <c r="X55" i="5"/>
  <c r="Z15" i="5"/>
  <c r="Y14" i="5"/>
  <c r="W99" i="5"/>
  <c r="X100" i="5"/>
  <c r="W431" i="5"/>
  <c r="X432" i="5"/>
  <c r="Y13" i="5" l="1"/>
  <c r="X12" i="5"/>
  <c r="Y432" i="5"/>
  <c r="X431" i="5"/>
  <c r="Y100" i="5"/>
  <c r="X99" i="5"/>
  <c r="Z14" i="5"/>
  <c r="AA15" i="5"/>
  <c r="Y46" i="5"/>
  <c r="X45" i="5"/>
  <c r="X272" i="5"/>
  <c r="Y273" i="5"/>
  <c r="Y237" i="5"/>
  <c r="X236" i="5"/>
  <c r="Y182" i="5"/>
  <c r="X181" i="5"/>
  <c r="X315" i="5"/>
  <c r="Y316" i="5"/>
  <c r="X305" i="5"/>
  <c r="Y306" i="5"/>
  <c r="Y55" i="5"/>
  <c r="X54" i="5"/>
  <c r="X395" i="5"/>
  <c r="Y396" i="5"/>
  <c r="W472" i="5"/>
  <c r="Y451" i="5"/>
  <c r="X450" i="5"/>
  <c r="Y186" i="5"/>
  <c r="X185" i="5"/>
  <c r="X410" i="5"/>
  <c r="Y411" i="5"/>
  <c r="AA98" i="5"/>
  <c r="Z97" i="5"/>
  <c r="Y116" i="5"/>
  <c r="X115" i="5"/>
  <c r="Y149" i="5"/>
  <c r="X148" i="5"/>
  <c r="Y73" i="5"/>
  <c r="X72" i="5"/>
  <c r="X364" i="5"/>
  <c r="Y365" i="5"/>
  <c r="Y188" i="5"/>
  <c r="X187" i="5"/>
  <c r="X337" i="5"/>
  <c r="Y338" i="5"/>
  <c r="Z13" i="5" l="1"/>
  <c r="Y12" i="5"/>
  <c r="Z365" i="5"/>
  <c r="Y364" i="5"/>
  <c r="Y72" i="5"/>
  <c r="Z73" i="5"/>
  <c r="Y148" i="5"/>
  <c r="Z149" i="5"/>
  <c r="Z451" i="5"/>
  <c r="Y450" i="5"/>
  <c r="Z396" i="5"/>
  <c r="Y395" i="5"/>
  <c r="Y54" i="5"/>
  <c r="Z55" i="5"/>
  <c r="Z273" i="5"/>
  <c r="Y272" i="5"/>
  <c r="Y45" i="5"/>
  <c r="Z46" i="5"/>
  <c r="Y431" i="5"/>
  <c r="Z432" i="5"/>
  <c r="Z338" i="5"/>
  <c r="Y337" i="5"/>
  <c r="Y187" i="5"/>
  <c r="Z188" i="5"/>
  <c r="Y115" i="5"/>
  <c r="Z116" i="5"/>
  <c r="AA97" i="5"/>
  <c r="AB98" i="5"/>
  <c r="Z411" i="5"/>
  <c r="Y410" i="5"/>
  <c r="Y185" i="5"/>
  <c r="Z186" i="5"/>
  <c r="Z306" i="5"/>
  <c r="Y305" i="5"/>
  <c r="Z316" i="5"/>
  <c r="Y315" i="5"/>
  <c r="Y181" i="5"/>
  <c r="Z182" i="5"/>
  <c r="Y236" i="5"/>
  <c r="Z237" i="5"/>
  <c r="X472" i="5"/>
  <c r="AB15" i="5"/>
  <c r="AA14" i="5"/>
  <c r="Y99" i="5"/>
  <c r="Z100" i="5"/>
  <c r="AA13" i="5" l="1"/>
  <c r="Z12" i="5"/>
  <c r="Z315" i="5"/>
  <c r="AA316" i="5"/>
  <c r="Z305" i="5"/>
  <c r="AA306" i="5"/>
  <c r="AA432" i="5"/>
  <c r="Z431" i="5"/>
  <c r="AA46" i="5"/>
  <c r="Z45" i="5"/>
  <c r="Z272" i="5"/>
  <c r="AA273" i="5"/>
  <c r="AA149" i="5"/>
  <c r="Z148" i="5"/>
  <c r="AA73" i="5"/>
  <c r="Z72" i="5"/>
  <c r="AA100" i="5"/>
  <c r="Z99" i="5"/>
  <c r="AB14" i="5"/>
  <c r="AC15" i="5"/>
  <c r="AA237" i="5"/>
  <c r="Z236" i="5"/>
  <c r="AA182" i="5"/>
  <c r="Z181" i="5"/>
  <c r="AA186" i="5"/>
  <c r="Z185" i="5"/>
  <c r="Z410" i="5"/>
  <c r="AA411" i="5"/>
  <c r="AC98" i="5"/>
  <c r="AB97" i="5"/>
  <c r="AA116" i="5"/>
  <c r="Z115" i="5"/>
  <c r="AA188" i="5"/>
  <c r="Z187" i="5"/>
  <c r="Z337" i="5"/>
  <c r="AA338" i="5"/>
  <c r="Y472" i="5"/>
  <c r="AA55" i="5"/>
  <c r="Z54" i="5"/>
  <c r="Z395" i="5"/>
  <c r="AA396" i="5"/>
  <c r="AA451" i="5"/>
  <c r="Z450" i="5"/>
  <c r="Z364" i="5"/>
  <c r="AA365" i="5"/>
  <c r="AB13" i="5" l="1"/>
  <c r="AA12" i="5"/>
  <c r="AC97" i="5"/>
  <c r="AD98" i="5"/>
  <c r="AA181" i="5"/>
  <c r="AB182" i="5"/>
  <c r="AD15" i="5"/>
  <c r="AC14" i="5"/>
  <c r="AB396" i="5"/>
  <c r="AA395" i="5"/>
  <c r="AA54" i="5"/>
  <c r="AB55" i="5"/>
  <c r="AB338" i="5"/>
  <c r="AA337" i="5"/>
  <c r="AA187" i="5"/>
  <c r="AB188" i="5"/>
  <c r="AB411" i="5"/>
  <c r="AA410" i="5"/>
  <c r="AA185" i="5"/>
  <c r="AB186" i="5"/>
  <c r="AA236" i="5"/>
  <c r="AB237" i="5"/>
  <c r="AA72" i="5"/>
  <c r="AB73" i="5"/>
  <c r="AA148" i="5"/>
  <c r="AB149" i="5"/>
  <c r="Z472" i="5"/>
  <c r="AA431" i="5"/>
  <c r="AB432" i="5"/>
  <c r="AB306" i="5"/>
  <c r="AA305" i="5"/>
  <c r="AB316" i="5"/>
  <c r="AA315" i="5"/>
  <c r="AB365" i="5"/>
  <c r="AA364" i="5"/>
  <c r="AA450" i="5"/>
  <c r="AB451" i="5"/>
  <c r="AA115" i="5"/>
  <c r="AB116" i="5"/>
  <c r="AA99" i="5"/>
  <c r="AB100" i="5"/>
  <c r="AB273" i="5"/>
  <c r="AA272" i="5"/>
  <c r="AA45" i="5"/>
  <c r="AB46" i="5"/>
  <c r="AA472" i="5" l="1"/>
  <c r="AC13" i="5"/>
  <c r="AB12" i="5"/>
  <c r="AC116" i="5"/>
  <c r="AB115" i="5"/>
  <c r="AC451" i="5"/>
  <c r="AB450" i="5"/>
  <c r="AC46" i="5"/>
  <c r="AB45" i="5"/>
  <c r="AB272" i="5"/>
  <c r="AC273" i="5"/>
  <c r="AB364" i="5"/>
  <c r="AC365" i="5"/>
  <c r="AB315" i="5"/>
  <c r="AC316" i="5"/>
  <c r="AB305" i="5"/>
  <c r="AC306" i="5"/>
  <c r="AC149" i="5"/>
  <c r="AB148" i="5"/>
  <c r="AC73" i="5"/>
  <c r="AB72" i="5"/>
  <c r="AC237" i="5"/>
  <c r="AB236" i="5"/>
  <c r="AC186" i="5"/>
  <c r="AB185" i="5"/>
  <c r="AB410" i="5"/>
  <c r="AC411" i="5"/>
  <c r="AC182" i="5"/>
  <c r="AB181" i="5"/>
  <c r="AD97" i="5"/>
  <c r="AE98" i="5"/>
  <c r="AE97" i="5" s="1"/>
  <c r="AC100" i="5"/>
  <c r="AB99" i="5"/>
  <c r="AC432" i="5"/>
  <c r="AB431" i="5"/>
  <c r="AC188" i="5"/>
  <c r="AB187" i="5"/>
  <c r="AB337" i="5"/>
  <c r="AC338" i="5"/>
  <c r="AC55" i="5"/>
  <c r="AB54" i="5"/>
  <c r="AB395" i="5"/>
  <c r="AC396" i="5"/>
  <c r="AD14" i="5"/>
  <c r="AE15" i="5"/>
  <c r="AE14" i="5" s="1"/>
  <c r="AC12" i="5" l="1"/>
  <c r="AD13" i="5"/>
  <c r="AD396" i="5"/>
  <c r="AC395" i="5"/>
  <c r="AD338" i="5"/>
  <c r="AC337" i="5"/>
  <c r="AD411" i="5"/>
  <c r="AC410" i="5"/>
  <c r="AD306" i="5"/>
  <c r="AC305" i="5"/>
  <c r="AD316" i="5"/>
  <c r="AC315" i="5"/>
  <c r="AD365" i="5"/>
  <c r="AC364" i="5"/>
  <c r="AD273" i="5"/>
  <c r="AC272" i="5"/>
  <c r="AB472" i="5"/>
  <c r="AC54" i="5"/>
  <c r="AD55" i="5"/>
  <c r="AC187" i="5"/>
  <c r="AD188" i="5"/>
  <c r="AC431" i="5"/>
  <c r="AD432" i="5"/>
  <c r="AC99" i="5"/>
  <c r="AD100" i="5"/>
  <c r="AC181" i="5"/>
  <c r="AD182" i="5"/>
  <c r="AC185" i="5"/>
  <c r="AD186" i="5"/>
  <c r="AC236" i="5"/>
  <c r="AD237" i="5"/>
  <c r="AC72" i="5"/>
  <c r="AD73" i="5"/>
  <c r="AC148" i="5"/>
  <c r="AD149" i="5"/>
  <c r="AC45" i="5"/>
  <c r="AD46" i="5"/>
  <c r="AD451" i="5"/>
  <c r="AC450" i="5"/>
  <c r="AC115" i="5"/>
  <c r="AD116" i="5"/>
  <c r="AE13" i="5" l="1"/>
  <c r="AE12" i="5" s="1"/>
  <c r="AD12" i="5"/>
  <c r="AD45" i="5"/>
  <c r="AE46" i="5"/>
  <c r="AE45" i="5" s="1"/>
  <c r="AD72" i="5"/>
  <c r="AE73" i="5"/>
  <c r="AE72" i="5" s="1"/>
  <c r="AD450" i="5"/>
  <c r="AE451" i="5"/>
  <c r="AE450" i="5" s="1"/>
  <c r="AC472" i="5"/>
  <c r="AD99" i="5"/>
  <c r="AE100" i="5"/>
  <c r="AE99" i="5" s="1"/>
  <c r="AD431" i="5"/>
  <c r="AE432" i="5"/>
  <c r="AE431" i="5" s="1"/>
  <c r="AD187" i="5"/>
  <c r="AE188" i="5"/>
  <c r="AE187" i="5" s="1"/>
  <c r="AD54" i="5"/>
  <c r="AE55" i="5"/>
  <c r="AE54" i="5" s="1"/>
  <c r="AD272" i="5"/>
  <c r="AE273" i="5"/>
  <c r="AE272" i="5" s="1"/>
  <c r="AD364" i="5"/>
  <c r="AE365" i="5"/>
  <c r="AE364" i="5" s="1"/>
  <c r="AD315" i="5"/>
  <c r="AE316" i="5"/>
  <c r="AE315" i="5" s="1"/>
  <c r="AD305" i="5"/>
  <c r="AE306" i="5"/>
  <c r="AE305" i="5" s="1"/>
  <c r="AD410" i="5"/>
  <c r="AE411" i="5"/>
  <c r="AE410" i="5" s="1"/>
  <c r="AD115" i="5"/>
  <c r="AE116" i="5"/>
  <c r="AE115" i="5" s="1"/>
  <c r="AD148" i="5"/>
  <c r="AE149" i="5"/>
  <c r="AE148" i="5" s="1"/>
  <c r="AD236" i="5"/>
  <c r="AE237" i="5"/>
  <c r="AE236" i="5" s="1"/>
  <c r="AD185" i="5"/>
  <c r="AE186" i="5"/>
  <c r="AE185" i="5" s="1"/>
  <c r="AD181" i="5"/>
  <c r="AE182" i="5"/>
  <c r="AE181" i="5" s="1"/>
  <c r="AD337" i="5"/>
  <c r="AE338" i="5"/>
  <c r="AE337" i="5" s="1"/>
  <c r="AD395" i="5"/>
  <c r="AE396" i="5"/>
  <c r="AE395" i="5" s="1"/>
  <c r="AE472" i="5" l="1"/>
  <c r="AD472" i="5"/>
</calcChain>
</file>

<file path=xl/sharedStrings.xml><?xml version="1.0" encoding="utf-8"?>
<sst xmlns="http://schemas.openxmlformats.org/spreadsheetml/2006/main" count="1327" uniqueCount="1067">
  <si>
    <t>Блок 1. Взрослое население (в возрасте 18 лет и старше)</t>
  </si>
  <si>
    <t>Доля врачебных посещений с профилактической целью за период, от общего числа посещений за период (включая посещения на дому).</t>
  </si>
  <si>
    <t>Доля взрослых пациентов с болезнями системы кровообращения, выявленными впервые при профилактических медицинских осмотрах и диспансеризации за период, от общего числа взрослых пациентов с болезнями системы кровообращения с впервые в жизни установленным диагнозом за период</t>
  </si>
  <si>
    <t>Доля взрослых пациентов с установленным диагнозом злокачественное новообразование, выявленным впервые при профилактических медицинских осмотрах и диспансеризации за период, от общего числа взрослых пациентов с впервые в жизни установленным диагнозом злокачественное новообразование за период</t>
  </si>
  <si>
    <t>Доля взрослых пациентов с установленным диагнозом хроническая обструктивная болезнь легких, выявленным впервые при профилактических медицинских осмотрах и диспансеризации за период, от общего числа взрослых пациентов с впервые в жизни установленным диагнозом хроническая обструктивная легочная болезнь за период.</t>
  </si>
  <si>
    <t>Доля взрослых пациентов с установленным диагнозом сахарный диабет, выявленным впервые при профилактических медицинских осмотрах и диспансеризации за период, от общего числа взрослых пациентов с впервые в жизни установленным диагнозом сахарный диабет за период.</t>
  </si>
  <si>
    <t>Выполнение плана вакцинации взрослых граждан по эпидемиологическим показаниям за период (коронавирусная инфекция COVID-19).</t>
  </si>
  <si>
    <t>Оценка эффективности профилактических мероприятий</t>
  </si>
  <si>
    <t>Оценка эффективности диспансерного наблюдения</t>
  </si>
  <si>
    <t xml:space="preserve">Доля взрослых пациентов с болезнями системы кровообращения*, имеющих высокий риск преждевременной смерти, состоящих под диспансерным наблюдением, от общего числа взрослых пациентов с болезнями системы кровообращения*, имеющих высокий риск преждевременной смерти, за период. </t>
  </si>
  <si>
    <t xml:space="preserve">Число взрослых пациентов с болезнями  системы кровообращения*, имеющих высокий риск преждевременной смерти, которым за период оказана медицинская помощь в неотложной форме и (или) скорая медицинская помощь, от общего числа взрослых пациентов с болезнями системы кровообращения*, имеющих высокий риск преждевременной смерти, за период. </t>
  </si>
  <si>
    <t>Доля взрослых пациентов с болезнями системы кровообращения, в отношении которых установлено диспансерное наблюдение за период, от общего числа взрослых пациентов с впервые в жизни установленным диагнозом болезни системы кровообращения за период</t>
  </si>
  <si>
    <t>Доля взрослых пациентов с установленным диагнозом хроническая обструктивная болезнь легких, в отношении которых установлено диспансерное наблюдение за период, от общего числа взрослых пациентов с впервые в жизни установленным диагнозом хроническая обструктивная болезнь легких за период</t>
  </si>
  <si>
    <t>Доля взрослых пациентов с установленным диагнозом сахарный диабет, в отношении которых установлено диспансерное наблюдение за период, от общего числа взрослых пациентов с впервые в жизни установленным диагнозом сахарный диабет за период.</t>
  </si>
  <si>
    <t>Доля взрослых пациентов, госпитализированных за период по экстренным показаниям в связи с обострением (декомпенсацией) состояний, по поводу которых пациент находится под диспансерным наблюдением, от общего числа взрослых пациентов, находящихся под диспансерным наблюдением за период</t>
  </si>
  <si>
    <t>Доля взрослых пациентов, повторно госпитализированных за период по причине заболеваний сердечно-сосудистой системы или их осложнений в течение года с момента предыдущей госпитализации, от общего числа взрослых пациентов, госпитализированных за период по причине заболеваний сердечно-сосудистой системы или их осложнений.</t>
  </si>
  <si>
    <t>Доля взрослых пациентов, находящихся под диспансерным наблюдением по поводу сахарного диабета, у которых впервые зарегистрированы осложнения за период (диабетическая ретинопатия, диабетическая стопа), от общего числа взрослых пациентов, находящихся под диспансерным наблюдением по поводу сахарного диабета за период</t>
  </si>
  <si>
    <t>Оценка смертности</t>
  </si>
  <si>
    <t>Смертность прикрепленного населения в возрасте от 30 до 69 лет за период.</t>
  </si>
  <si>
    <t>Число умерших за период, находящихся под диспансерным наблюдением, от общего числа взрослых пациентов, находящихся под диспансерным наблюдением.</t>
  </si>
  <si>
    <t>Блок 2. Детское население (от 0 до 17 лет включительно)</t>
  </si>
  <si>
    <t>Охват вакцинацией детей в рамках Национального календаря прививок.</t>
  </si>
  <si>
    <t>Доля детей, в отношении которых установлено диспансерное наблюдение по поводу болезней костно-мышечной системы и соединительной ткани за период, от общего числа детей с впервые в жизни установленными диагнозами болезней костно-мышечной системы и соединительной ткани за период.</t>
  </si>
  <si>
    <t>Доля детей, в отношении которых установлено диспансерное наблюдение по поводу болезней глаза и его придаточного аппарата за период, от общего числа детей с впервые в жизни установленными диагнозами болезней глаза и его придаточного аппарата за период.</t>
  </si>
  <si>
    <t>Доля детей, в отношении которых установлено диспансерное наблюдение по поводу болезней органов пищеварения за период, от общего числа детей с впервые в жизни установленными диагнозами болезней органов пищеварения за период.</t>
  </si>
  <si>
    <t>Доля детей,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t>
  </si>
  <si>
    <t>Доля детей, в отношении которых установлено диспансерное наблюдение по поводу болезней эндокринной системы, расстройства питания и нарушения обмена веществ за период, от общего числа детей с впервые в жизни установленными диагнозами болезней эндокринной системы, расстройства питания и нарушения обмена веществ за период</t>
  </si>
  <si>
    <t>Смертность детей в возрасте 0 – 17 лет за период</t>
  </si>
  <si>
    <t xml:space="preserve">Блок 3. Оказание акушерско-гинекологической помощи </t>
  </si>
  <si>
    <t>Доля женщин, отказавшихся от искусственного прерывания беременности, от числа женщин, прошедших доабортное консультирование за период.</t>
  </si>
  <si>
    <t>Доля беременных женщин, вакцинированных от коронавирусной инфекции (COVID-19), за период, от числа женщин, состоящих на учете по беременности и родам на начало периода</t>
  </si>
  <si>
    <t>Доля женщин с установленным диагнозом злокачественное новообразование шейки матки, выявленным впервые при диспансеризации, от общего числа женщин с установленным диагнозом злокачественное новообразование шейки матки за период</t>
  </si>
  <si>
    <t>Доля женщин с установленным диагнозом злокачественное новообразование молочной железы, выявленным впервые при диспансеризации, от общего числа женщин с установленным диагнозом злокачественное новообразование молочной железы за период.</t>
  </si>
  <si>
    <t>Доля беременных женщин, прошедших скрининг в части оценки антенатального развития плода за период, от общего числа женщин, состоявших на учете по поводу беременности и родов за период.</t>
  </si>
  <si>
    <t>ГАУЗ "Анжеро-Судженская городская больница имени А.А. Гороховского"</t>
  </si>
  <si>
    <t xml:space="preserve">ГБУЗ "Беловская поликлиника №3" </t>
  </si>
  <si>
    <t>ГБУЗ "Беловская городская больница № 4"</t>
  </si>
  <si>
    <t>ГБУЗ "Беловская городская детская больница"</t>
  </si>
  <si>
    <t xml:space="preserve">ГБУЗ "Беловская городская больница №1" </t>
  </si>
  <si>
    <t xml:space="preserve">ГБУЗ "Беловская городская больница № 2" </t>
  </si>
  <si>
    <t>ГБУЗ "Беловская поликлиника № 6"</t>
  </si>
  <si>
    <t>ГБУЗ "Березовская городская больница"</t>
  </si>
  <si>
    <t>ГАУЗ "Кузбасский клинический госпиталь для ветеранов войн"</t>
  </si>
  <si>
    <t>ГБУЗ "Кузбасский клинический кардиологический диспансер имени академика Л.С. Барбараша"</t>
  </si>
  <si>
    <t>ГАУЗ "Клинический консультативно-диагностический центр имени И.А.Колпинского"</t>
  </si>
  <si>
    <t>ГАУЗ "Кузбасская клиническая больница скорой медицинской помощи им. М.А.Подгорбунского"</t>
  </si>
  <si>
    <t>ГАУЗ "Кемеровская городская клиническая больница №4"</t>
  </si>
  <si>
    <t>ГАУЗ "Кемеровская городская клиническая больница № 11"</t>
  </si>
  <si>
    <t>ГАУЗ "Кемеровская городская детская клиническая больница №1"</t>
  </si>
  <si>
    <t>ГАУЗ "Кемеровская городская детская клиническая больница №2"</t>
  </si>
  <si>
    <t>ГАУЗ "Кузбасская областная детская клиническая больница имени Ю.А.Атаманова"</t>
  </si>
  <si>
    <t>ФКУЗ "Медико-санитарная часть № 42 Федеральной службы исполнения наказаний"</t>
  </si>
  <si>
    <t>ФКУЗ "Медико-санитарная часть Министерства внутренних дел Российской Федерации по Кемеровской области"</t>
  </si>
  <si>
    <t>ГАУЗ "Кемеровская городская клиническая поликлиника № 5 имени Л.И. Темерхановой"</t>
  </si>
  <si>
    <t>АО Клиническая Медико-санитарная часть "Энергетик"</t>
  </si>
  <si>
    <t>ПАО "Кокс"</t>
  </si>
  <si>
    <t>ЧУЗ "Больница "РЖД-Медицина" города Кемерово"</t>
  </si>
  <si>
    <t>ГБУЗ "Киселевская городская больница"</t>
  </si>
  <si>
    <t>ГБУЗ "Киселевская детская больница"</t>
  </si>
  <si>
    <t>ГБУЗ "Краснобродская городская больница"</t>
  </si>
  <si>
    <t>ГАУЗ "Ленинск-Кузнецкая городская больница №1"</t>
  </si>
  <si>
    <t xml:space="preserve">ГАУЗ "Кузбасский клинический центр охраны здоровья шахтеров" </t>
  </si>
  <si>
    <t>ГБУЗ "Междуреченская городская больница"</t>
  </si>
  <si>
    <t>ГБУЗ "Мысковская городская больница"</t>
  </si>
  <si>
    <t>ГАУЗ "Новокузнецкая городская клиническая больница № 1 имени Г.П. Курбатова"</t>
  </si>
  <si>
    <t>ГБУЗ "Новокузнецкая городская клиническая больница №29 имени А.А. Луцика"</t>
  </si>
  <si>
    <t>ГБУЗ "Кузбасская детская клиническая больница имени профессора Ю.Е. Малаховского"</t>
  </si>
  <si>
    <t>ЧУЗ "Больница "РЖД-Медицина" города Новокузнецк"</t>
  </si>
  <si>
    <t>ООО "Санаторий профилакторий "Нарцисс"</t>
  </si>
  <si>
    <t xml:space="preserve">ГБУЗ "Осинниковская городская больница" </t>
  </si>
  <si>
    <t>ООО "Фамилия"</t>
  </si>
  <si>
    <t>ГАУЗ "Прокопьевская городская больница"</t>
  </si>
  <si>
    <t>ГБУЗ "Юргинская городская больница"</t>
  </si>
  <si>
    <t>ООО "Поликлиника "Общая (групповая) врачебная практика"</t>
  </si>
  <si>
    <t>ООО "Медицинский центр "Здоровье"</t>
  </si>
  <si>
    <t>ГБУЗ "Беловская районная больница"</t>
  </si>
  <si>
    <t xml:space="preserve">ГБУЗ "Гурьевская районная больница" </t>
  </si>
  <si>
    <t>ГБУЗ "Ижморская районная больница"</t>
  </si>
  <si>
    <t>ГАУЗ "Кемеровская клиническая районная больница имени Б.В. Батиевского"</t>
  </si>
  <si>
    <t>ГБУЗ "Крапивинская районная больница"</t>
  </si>
  <si>
    <t>ГАУЗ "Ленинск-Кузнецкая районная больница"</t>
  </si>
  <si>
    <t>ГБУЗ "Мариинская городская больница имени В.М.Богониса"</t>
  </si>
  <si>
    <t>ЧУЗ "Поликлиника "РЖД-Медицина" города Мариинск"</t>
  </si>
  <si>
    <t>ГБУЗ "Прокопьевская районная больница"</t>
  </si>
  <si>
    <t>ГБУЗ "Промышленновская районная больница"</t>
  </si>
  <si>
    <t>ГБУЗ "Таштагольская районная больница"</t>
  </si>
  <si>
    <t>ГБУЗ "Тисульская районная больница имени А.П. Петренко"</t>
  </si>
  <si>
    <t>ГБУЗ "Топкинская районная больница"</t>
  </si>
  <si>
    <t xml:space="preserve">ГБУЗ "Тяжинская районная больница" </t>
  </si>
  <si>
    <t>ГБУЗ "Чебулинская районная больница"</t>
  </si>
  <si>
    <t>ГАУЗ "Яйская районная больница"</t>
  </si>
  <si>
    <t>ГБУЗ "Яшкинская районная больница имени Л.Г.Ворачевой"</t>
  </si>
  <si>
    <t>Медицинские организации</t>
  </si>
  <si>
    <t>Общее количество критериев</t>
  </si>
  <si>
    <t>№</t>
  </si>
  <si>
    <t>Наименование показателя</t>
  </si>
  <si>
    <t>Индикаторы выполнения показателя ***</t>
  </si>
  <si>
    <t>Макс. балл**</t>
  </si>
  <si>
    <t>Доля взрослых пациентов с болезнями системы кровообращения, выявленными впервые при профилактических медицинских осмотрах и диспансеризации за период, от общего числа взрослых пациентов с болезнями системы кровообращения с впервые в жизни установленным диагнозом за период.</t>
  </si>
  <si>
    <t>Доля взрослых пациентов с установленным диагнозом злокачественное новообразование, выявленным впервые при профилактических медицинских осмотрах и диспансеризации за период, от общего числа взрослых пациентов с впервые в жизни установленным диагнозом злокачественное новообразование за период.</t>
  </si>
  <si>
    <t>Достижение планового показателя</t>
  </si>
  <si>
    <t>100 % плана или более</t>
  </si>
  <si>
    <t xml:space="preserve">Доля взрослых пациентов с болезнями системы кровообращения, в отношении которых установлено диспансерное наблюдение за период, от общего числа взрослых пациентов с впервые в жизни установленным диагнозом болезни системы кровообращения за период. </t>
  </si>
  <si>
    <t>100% плана или более</t>
  </si>
  <si>
    <t>Доля взрослых пациентов с установленным диагнозом хроническая обструктивная болезнь легких, в отношении которых установлено диспансерное наблюдение за период, от общего числа взрослых пациентов с впервые в жизни установленным диагнозом хроническая обструктивная болезнь легких за период.</t>
  </si>
  <si>
    <t>Доля взрослых пациентов, госпитализированных за период по экстренным показаниям в связи с обострением (декомпенсацией) состояний, по поводу которых пациент находится под диспансерным наблюдением, от общего числа взрослых пациентов, находящихся под диспансерным наблюдением за период.</t>
  </si>
  <si>
    <t>Доля взрослых пациентов, находящихся под диспансерным наблюдением по поводу сахарного диабета, у которых впервые зарегистрированы осложнения за период (диабетическая ретинопатия, диабетическая стопа), от общего числа взрослых пациентов, находящихся под диспансерным наблюдением по поводу сахарного диабета за период.</t>
  </si>
  <si>
    <t>100 % от числа подлежащих диспансерному наблюдению</t>
  </si>
  <si>
    <t>Доля детей, в отношении которых установлено диспансерное наблюдение по поводу болезней эндокринной системы, расстройства питания и нарушения обмена веществ за период, от общего числа детей с впервые в жизни установленными диагнозами болезней эндокринной системы, расстройства питания и нарушения обмена веществ за период.</t>
  </si>
  <si>
    <t>Смертность детей в возрасте 0 – 17 лет за период.</t>
  </si>
  <si>
    <t>Доля беременных женщин, вакцинированных от коронавирусной инфекции (COVID-19), за период, от числа женщин, состоящих на учете по беременности и родам на начало периода.</t>
  </si>
  <si>
    <t>Доля женщин с установленным диагнозом злокачественное новообразование шейки матки, выявленным впервые при диспансеризации, от общего числа женщин с установленным диагнозом злокачественное новообразование шейки матки за период.</t>
  </si>
  <si>
    <t>* по набору кодов Международной статистической классификацией болезней и проблем, связанных со здоровьем, десятого пересмотра (МКБ-10)</t>
  </si>
  <si>
    <t xml:space="preserve">К группам диагнозов, обусловливающих высокий риск смерти, целесообразно относить любое сочетание сопутствующих заболеваний и осложнений с основным диагнозом, указанных в таблице: </t>
  </si>
  <si>
    <t>Основной диагноз</t>
  </si>
  <si>
    <t>Сопутствующие заболевания</t>
  </si>
  <si>
    <t>Осложнение заболевания</t>
  </si>
  <si>
    <t>Ишемические болезни сердца (I20-I25)</t>
  </si>
  <si>
    <t>Болезни, характеризующиеся повышенным кровяным давлением (I10-I13)</t>
  </si>
  <si>
    <t>Цереброваскулярные болезни (I60-I69)</t>
  </si>
  <si>
    <t>Сахарный диабет (E10-E11)</t>
  </si>
  <si>
    <t>Хроническая обструктивная легочная болезнь (J44.0-J44.9)</t>
  </si>
  <si>
    <t>Хроническая болезнь почек (N18.1-N18.9)</t>
  </si>
  <si>
    <t>Сердечная недостаточность (I50.0-I50.9)</t>
  </si>
  <si>
    <t>Фибрилляция и трепетание предсердий (I48)</t>
  </si>
  <si>
    <t>Другие нарушения сердечного ритма (I49)</t>
  </si>
  <si>
    <t xml:space="preserve">Предсердно-желудочковая (атриовентрикулярная) блокада и блокада левой ножки пучка Гиса (I44) </t>
  </si>
  <si>
    <t>Другие нарушения проводимости (I45)</t>
  </si>
  <si>
    <t>Легочно-сердечная недостаточность неуточненная (I27.9)</t>
  </si>
  <si>
    <t>Гипостатическая пневмония неуточненная (J18.2)</t>
  </si>
  <si>
    <t>Хроническая болезнь почек неуточненная (N18.9)</t>
  </si>
  <si>
    <t>Уремия (N19)</t>
  </si>
  <si>
    <t xml:space="preserve">Гангрена (R02) </t>
  </si>
  <si>
    <t>Другие поражения легкого (J98.4)</t>
  </si>
  <si>
    <t>Эмфизема (легкого) (J43.9)</t>
  </si>
  <si>
    <t>РЕКОМЕНДУЕМЫЕ ПОДХОДЫ К БАЛЬНОЙ ОЦЕНКЕ ПОКАЗАТЕЛЕЙ РЕЗУЛЬТАТИВНОСТИ</t>
  </si>
  <si>
    <t>Предположительный результат</t>
  </si>
  <si>
    <t>Прирост &lt; 5 % -0 баллов;    Прирост ≥ 5 % -1 балл; Прирост ≥ 10 % - 2 балла</t>
  </si>
  <si>
    <t>Прирост &lt; 5 % -0 баллов; Прирост ≥ 5 % -0,5 балла; Прирост ≥ 10 % -1 балл</t>
  </si>
  <si>
    <t>Прирост &lt; 5 % -0 баллов;   Прирост ≥ 5 % -0,5 балла;        Прирост ≥ 10 % -1 балл</t>
  </si>
  <si>
    <t>Прирост &lt; 5 % - 0 баллов;  Прирост ≥ 5 % - 1 балл; Прирост ≥ 10 % - 2 балла</t>
  </si>
  <si>
    <t>Уменьшение &lt; 5 %  - 0 баллов;                                        Уменьшение ≥ 5 % - 0,5 балла;                         Уменьшение ≥ 10 % - 1 балл</t>
  </si>
  <si>
    <t>Уменьшение &lt; 5 % - 0 баллов;                              Уменьшение ≥ 5 % - 0,5 балла;                                          Уменьшение≥ 10 % - 1 балл</t>
  </si>
  <si>
    <t>Уменьшение &lt; 5 % - 0 баллов;                                 Уменьшение ≥ 5 % - 1 балл;                      Уменьшение≥ 10 % - 2 балла</t>
  </si>
  <si>
    <t>Уменьшение &lt; 5 % - 0 баллов;                    Уменьшение ≥ 5 % - 0,5 балла;              Уменьшение≥ 10 % - 1 балл</t>
  </si>
  <si>
    <t>Увеличение показателя смертности или уменьшение  &lt; 2% – 0 баллов;                     Уменьшение от 2 до 5% - 1 балл;                        Уменьшение от 5 до 10% - 2 балла;                    Уменьшение ≥ 10 % - 3 балла</t>
  </si>
  <si>
    <t>Прирост &lt; 5 % - 0 баллов; Прирост ≥ 5 % - 0,5 балла;  Прирост ≥ 10 % - 1 балл</t>
  </si>
  <si>
    <t>Прирост &lt; 5 % - 0 баллов;  Прирост ≥ 5 % - 0,5 балла;  Прирост ≥ 10 % - 1 балл</t>
  </si>
  <si>
    <t>Уменьшение &lt; 5 % - 0 баллов;                        Уменьшение ≥ 5 % - 1,5 балла;                            Уменьшение≥ 10 % - 3 балла</t>
  </si>
  <si>
    <t>Прирост &lt; 5 % -0 баллов;  Прирост ≥ 5 % -0,5 балла; Прирост ≥ 10 % -1 балл</t>
  </si>
  <si>
    <t>Увеличение показателя смертности или уменьшение &lt; 2% – 0 баллов;                        Уменьшение от 2 до 5% - 1 балл;                         Уменьшение от 5 до 10% - 2 балла;                         Уменьшение ≥ 10 % - 3 балла</t>
  </si>
  <si>
    <t>Формула расчета**</t>
  </si>
  <si>
    <t>Единицы измерения</t>
  </si>
  <si>
    <t>Источник</t>
  </si>
  <si>
    <t xml:space="preserve">                                                                       Взрослое население (в возрасте 18 лет и старше)</t>
  </si>
  <si>
    <t xml:space="preserve">                                                              Оценка эффективности профилактических мероприятий</t>
  </si>
  <si>
    <t>1.</t>
  </si>
  <si>
    <t>где:</t>
  </si>
  <si>
    <t>Процент</t>
  </si>
  <si>
    <t>Отбор информации для расчета показателей осуществляется по полям реестра:</t>
  </si>
  <si>
    <t>-дата окончания лечения;</t>
  </si>
  <si>
    <t>-цель посещения.</t>
  </si>
  <si>
    <t>2.</t>
  </si>
  <si>
    <t>-диагноз основной;</t>
  </si>
  <si>
    <t>-впервые выявлено (основной);</t>
  </si>
  <si>
    <t>-характер заболевания</t>
  </si>
  <si>
    <t>-цель посещения;</t>
  </si>
  <si>
    <t>-дата рождения.</t>
  </si>
  <si>
    <t xml:space="preserve">3. </t>
  </si>
  <si>
    <t>- диагноз основной,</t>
  </si>
  <si>
    <t>– характер основного заболевания.</t>
  </si>
  <si>
    <t>4.</t>
  </si>
  <si>
    <t>-характер заболевания;</t>
  </si>
  <si>
    <t>5.</t>
  </si>
  <si>
    <t>6.</t>
  </si>
  <si>
    <t xml:space="preserve">                                                                     Оценка эффективности диспансерного наблюдения</t>
  </si>
  <si>
    <t>7.</t>
  </si>
  <si>
    <t>Доля взрослых пациентов с болезнями системы кровообращения*, имеющих высокий риск преждевременной смерти, состоящих под диспансерным наблюдением, от общего числа взрослых пациентов с болезнями системы кровообращения*, имеющих высокий риск преждевременной смерти, за период.</t>
  </si>
  <si>
    <t>На 100 пациентов</t>
  </si>
  <si>
    <t>- дата окончания лечения;</t>
  </si>
  <si>
    <t>- результат обращения;</t>
  </si>
  <si>
    <t>- диагноз основной;</t>
  </si>
  <si>
    <t>- диагноз сопутствующего заболевания;</t>
  </si>
  <si>
    <t>- диагноз осложнения заболевания;</t>
  </si>
  <si>
    <t>- диспансерное наблюдение.</t>
  </si>
  <si>
    <t>8.</t>
  </si>
  <si>
    <t>Vриск – число взрослых пациентов с болезнями системы кровообращения*, имеющих высокий риск преждевременной смерти, которым за период оказана медицинская помощь в неотложной форме и (или) скорая медицинская помощь по поводу болезней системы кровообращения*, приводящих к высокому риску преждевременной смертности;</t>
  </si>
  <si>
    <t>- диспансерное наблюдение;</t>
  </si>
  <si>
    <t>- условия оказания медицинской помощи;</t>
  </si>
  <si>
    <t>- форма оказания медицинской помощи.</t>
  </si>
  <si>
    <t>9.</t>
  </si>
  <si>
    <t>Доля взрослых пациентов с болезнями системы кровообращения, в отношении которых установлено диспансерное наблюдение за период, от общего числа взрослых пациентов с впервые в жизни установленным диагнозом болезни системы кровообращения за период.</t>
  </si>
  <si>
    <t>-дата постановки на диспансерный учет;</t>
  </si>
  <si>
    <t>-возраст пациента;</t>
  </si>
  <si>
    <t>- впервые выявлено (основной);</t>
  </si>
  <si>
    <t>10.</t>
  </si>
  <si>
    <t xml:space="preserve">11. </t>
  </si>
  <si>
    <t>12.</t>
  </si>
  <si>
    <t>-диагноз сопутствующий;</t>
  </si>
  <si>
    <t>-диагноз осложнений</t>
  </si>
  <si>
    <t>13.</t>
  </si>
  <si>
    <t>-дата начала лечения;</t>
  </si>
  <si>
    <t>- форма оказания медицинской помощи</t>
  </si>
  <si>
    <t>14.</t>
  </si>
  <si>
    <t>Osl – число взрослых пациентов, находящихся под диспансерным наблюдением по поводу сахарного диабета, у которых впервые зарегистрированы осложнения за период (диабетическая ретинопатия, диабетическая стопа);</t>
  </si>
  <si>
    <t>-диагноз сопутствующий</t>
  </si>
  <si>
    <t xml:space="preserve">                                                                                                   Оценка смертности</t>
  </si>
  <si>
    <t>15.</t>
  </si>
  <si>
    <t>Смертность прикрепленного населения в возрасте от 30 до 69 лет за период. ***</t>
  </si>
  <si>
    <t>Dth 30-69 – смертность прикрепленного населения в возрасте от 30 до 69;</t>
  </si>
  <si>
    <t>D 30-69 – число умерших в возрасте от 30 до 69 лет из числа прикрепленного населения за период;</t>
  </si>
  <si>
    <t>Nas 30-69 – численность прикрепленного населения в возрасте от 30 до 69 лет за период.</t>
  </si>
  <si>
    <t>На 1000 прикрепленного населения</t>
  </si>
  <si>
    <t>16.</t>
  </si>
  <si>
    <t>L – число умерших за период, находящихся под диспансерным наблюдением, от общего числа взрослых пациентов, находящихся под диспансерным наблюдением</t>
  </si>
  <si>
    <t xml:space="preserve"> D – число умерших за период, находящихся под диспансерным наблюдением;</t>
  </si>
  <si>
    <t>DN – общее число взрослых пациентов, находящихся под диспансерным наблюдением за период</t>
  </si>
  <si>
    <t xml:space="preserve">                                                                               Детское население (от 0 до 17 лет включительно)</t>
  </si>
  <si>
    <t xml:space="preserve">                                                                       Оценка эффективности профилактических мероприятий</t>
  </si>
  <si>
    <t>17.</t>
  </si>
  <si>
    <t>18.</t>
  </si>
  <si>
    <t>Ddkms - доля детей, в отношении которых установлено диспансерное наблюдение по поводу болезней костно-мышечной системы и соединительной ткани за период, от общего числа детей с впервые в жизни установленными диагнозами болезней костно-мышечной системы и соединительной ткани за период;</t>
  </si>
  <si>
    <t>Cdkms - число детей, в отношении которых установлено диспансерное наблюдение по поводу болезней костно-мышечной системы и соединительной ткани за период;</t>
  </si>
  <si>
    <t>Cpkms - общее число детей с впервые в жизни установленными диагнозами болезней костно-мышечной системы и соединительной ткани за период.</t>
  </si>
  <si>
    <t>-дата рождения;</t>
  </si>
  <si>
    <t>19.</t>
  </si>
  <si>
    <t>Ddgl - доля детей, в отношении которых установлено диспансерное наблюдение по поводу болезней глаза и его придаточного аппарата за период, от общего числа детей с впервые в жизни установленными диагнозами болезней глаза и его придаточного аппарата за период;</t>
  </si>
  <si>
    <t xml:space="preserve"> Cdgl - число детей, в отношении которых установлено диспансерное наблюдение по поводу болезней глаза и его придаточного аппарата за период;</t>
  </si>
  <si>
    <t xml:space="preserve"> Cpgl – общее число детей с впервые в жизни установленными диагнозами болезней глаза и его придаточного аппарата за период.</t>
  </si>
  <si>
    <t>20.</t>
  </si>
  <si>
    <t>Dbop - доля детей, в отношении которых установлено диспансерное наблюдение по поводу болезней органов пищеварения за период, от общего числа детей с впервые в жизни установленными диагнозами болезней органов пищеварения за период;</t>
  </si>
  <si>
    <t>Cpbop - общее число детей с впервые в жизни установленными диагнозами болезней органов пищеварения за период.</t>
  </si>
  <si>
    <t>21.</t>
  </si>
  <si>
    <t>Ddbsk - доля детей,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t>
  </si>
  <si>
    <t>Cpbsk - общее число детей с впервые в жизни установленными диагнозами болезней системы кровообращения за период.</t>
  </si>
  <si>
    <t>22.</t>
  </si>
  <si>
    <t>Ddbes - доля детей в отношении которых установлено диспансерное наблюдение по поводу болезней эндокринной системы, расстройства питания и нарушения обмена веществ за период, от общего числа детей с впервые в жизни установленными диагнозами болезней эндокринной системы, расстройства питания и нарушения обмена веществ за период;</t>
  </si>
  <si>
    <t>Cdbes - число детей, в отношении которых установлено диспансерное наблюдение по поводу болезней эндокринной системы, расстройства питания и нарушения обмена веществ за период;</t>
  </si>
  <si>
    <t>Cpbes - общее число детей с впервые в жизни установленными диагнозами болезней эндокринной системы, расстройства питания и нарушения обмена веществ за период.</t>
  </si>
  <si>
    <t xml:space="preserve">                                                                                                       Оценка смертности</t>
  </si>
  <si>
    <t>23.</t>
  </si>
  <si>
    <t>Смертность детей в возрасте 0 - 17 лет за период.</t>
  </si>
  <si>
    <t>Dth 0-17 – смертность детей в возрасте 0-17 лет за период в медицинских организациях, имеющих прикрепленное население;</t>
  </si>
  <si>
    <t>D 0-17 – число умерших детей в возрасте 0-17 лет включительно среди прикрепленного населения за период;</t>
  </si>
  <si>
    <t>Nas 0-17 – численность прикрепленного населения детей в возрасте 0-17 лет включительно за период.</t>
  </si>
  <si>
    <t xml:space="preserve">                                                                           Оказание акушерско-гинекологической помощи </t>
  </si>
  <si>
    <t xml:space="preserve">                                                                   Оценка эффективности профилактических мероприятий</t>
  </si>
  <si>
    <t>24.</t>
  </si>
  <si>
    <t>K – общее число женщин, прошедших доабортное консультирование за период.</t>
  </si>
  <si>
    <t>25.</t>
  </si>
  <si>
    <t>Доля беременных женщин, вакцинированных от коронавирусной инфекции COVID-19, за период, от числа женщин, состоящих на учете по беременности и родам на начало периода.</t>
  </si>
  <si>
    <t>26.</t>
  </si>
  <si>
    <t>A шм – число женщин с установленным диагнозом злокачественное новообразование шейки матки, выявленным впервые при диспансеризации;</t>
  </si>
  <si>
    <t>V шм – общее число женщин с установленным диагнозом злокачественное новообразование шейки матки за период.</t>
  </si>
  <si>
    <t>– характер основного заболевания</t>
  </si>
  <si>
    <t>27.</t>
  </si>
  <si>
    <t>A мж –число женщин с установленным диагнозом злокачественное новообразование молочной железы, выявленным впервые при диспансеризации;</t>
  </si>
  <si>
    <t>V мж – общее число женщин с установленным диагнозом злокачественное новообразование молочной железы за период.</t>
  </si>
  <si>
    <t>- характер основного заболевания.</t>
  </si>
  <si>
    <t>28.</t>
  </si>
  <si>
    <t>S – число беременных женщин, прошедших скрининг в части оценки антенатального развития плода при сроке беременности 11-14 недель (УЗИ и определение материнских сывороточных маркеров) и 19-21 неделя (УЗИ), с родоразрешением за период;</t>
  </si>
  <si>
    <t>** в условиях распространения новой коронавирусной инфекции (COVID–19) методика расчёта показателя может быть скорректирована на предмет исключения из расчёта периода, когда деятельность медицинской организации (в части соответствующего направления деятельности) была приостановлена приказом руководителя медицинской организации</t>
  </si>
  <si>
    <t>за отчётный и предыдущий год соответственно путём пересчёта к годовому значению</t>
  </si>
  <si>
    <t>*** оценивается изменение показателя за период по отношению к показателю в предыдущем периоде (среднее значение коэффициента смертности за 2019, 2020, 2021 годы)</t>
  </si>
  <si>
    <t>На 100 тыс. прикрепленного детского населения</t>
  </si>
  <si>
    <t xml:space="preserve">   Отбор информации для расчета показателей осуществляется по полям реестра:                                                                                                                                            -дата окончания лечения;                                                                 -цель посещения.</t>
  </si>
  <si>
    <t xml:space="preserve">   Реестры, оказанной медицинской помощи застрахованным лицам.</t>
  </si>
  <si>
    <t xml:space="preserve">   Отбор информации для расчета показателей осуществляется по полям реестра:</t>
  </si>
  <si>
    <t xml:space="preserve">    Реестры, оказанной медицинской помощи застрахованным лицам.</t>
  </si>
  <si>
    <t xml:space="preserve">      Реестры, оказанной медицинской помощи застрахованным лицам.</t>
  </si>
  <si>
    <t xml:space="preserve">    Отбор информации для расчета показателей осуществляется по полям реестра:</t>
  </si>
  <si>
    <t xml:space="preserve">    Сведения Министерства здравоохранения Кузбасса, соотносимые с данными федерального регистра вакцинированных.</t>
  </si>
  <si>
    <t xml:space="preserve">     Информационный ресурс территориального фонда в части сведений о лицах, состоящих под диспансерным наблюдением (гл.15 Приказ 108н МЗ РФ)</t>
  </si>
  <si>
    <t xml:space="preserve">    Реестры (стационар), оказанной медицинской помощи застрахованным лицам.</t>
  </si>
  <si>
    <t xml:space="preserve">    Информационный ресурс территориального фонда в части сведений о лицах, состоящих под диспансерным наблюдением (гл.15 Приказ 108н МЗ РФ)</t>
  </si>
  <si>
    <t xml:space="preserve">    Региональный сегмент единого регистра застрахованных лиц (поля: дата рождения; дата смерти, прикрепление к медицинской организации)</t>
  </si>
  <si>
    <t xml:space="preserve">   Региональный сегмент единого регистра застрахованных лиц (поля: ФИО, дата рождения; дата смерти, прикрепление к медицинской организации), номер полиса), информационный ресурс территориального фонда в части сведений о лицах, состоящих под диспансерным наблюдением (гл.15 Приказ 108н МЗ РФ)</t>
  </si>
  <si>
    <t xml:space="preserve">    Данные Министерства здравоохранения Кузбасса, предоставляемые на бумажных носителях. </t>
  </si>
  <si>
    <t xml:space="preserve">     Реестры, оказанной медицинской помощи застрахованным лицам. </t>
  </si>
  <si>
    <t>Cdbsk - число детей, в отношении которых установлено диспансерное наблюдение по поводу болезней системы кровообращения за период;</t>
  </si>
  <si>
    <t xml:space="preserve">      В дальнейшем движение пациента возможно отследить по формату Д4. Файл со сведениями при осуществлении персонифицированного учета оказанной медицинской помощи при подозрении на злокачественное новообразование или установленном диагнозе злокачественного новообразования</t>
  </si>
  <si>
    <t xml:space="preserve">      Данные Министерства здравоохранения Кузбасса, предоставляемые на бумажных носителях.</t>
  </si>
  <si>
    <t xml:space="preserve">    Реестры, оказанной медицинской помощи застрахованным лицам за исключением посещений стоматологического профиля.</t>
  </si>
  <si>
    <t xml:space="preserve">   Информационный ресурс территориального фонда в части сведений о лицах, состоящих под диспансерном наблюдением (гл.15 Приказ 108н МЗ РФ)</t>
  </si>
  <si>
    <t xml:space="preserve">      Информационный ресурс территориального фонда в части сведений о лицах, состоящих под диспансерном наблюдением (гл.15 Приказ 108н МЗ РФ)</t>
  </si>
  <si>
    <t xml:space="preserve">     Региональный сегмент единого регистра застрахованных лиц (поля: дата рождения; дата смерти, прикрепление к медицинской организации).</t>
  </si>
  <si>
    <t xml:space="preserve">     Данные Министерства здравоохранения Кузбасса, предоставляемые на бумажных носителях.</t>
  </si>
  <si>
    <t xml:space="preserve">где:                              </t>
  </si>
  <si>
    <t>Доля взрослых пациентов с  установленным диагнозом злокачественное новообразование, выявленным впервые при профилактических медицинских осмотрах и диспансеризации за период, от общего числа взрослых пациентов с впервые в жизни установленным диагнозом злокачественное новообразование за период.</t>
  </si>
  <si>
    <t xml:space="preserve">     В дальнейшем движение пациента возможно отследить по формату Д4.  Файл со сведениями при осуществлении персонифицированного учета оказанной медицинской помощи при  установленном диагнозе злокачественного новообразования</t>
  </si>
  <si>
    <t>где:                                                                                                       Z шм – доля женщин с установленным диагнозом злокачественное новообразование шейки матки, выявленным впервые при диспансеризации, от общего числа женщин с установленным диагнозом злокачественное новообразование шейки матки за период;</t>
  </si>
  <si>
    <t>где:                                                                                                                                                                                                                                                                                          Z мж – доля женщин с установленным диагнозом злокачественное новообразование молочной железы, выявленным впервые при диспансеризации, от общего числа женщин с установленным диагнозом злокачественное новообразование молочной железы за период;</t>
  </si>
  <si>
    <r>
      <t>D</t>
    </r>
    <r>
      <rPr>
        <vertAlign val="subscript"/>
        <sz val="12"/>
        <rFont val="Times New Roman"/>
        <family val="1"/>
        <charset val="204"/>
      </rPr>
      <t xml:space="preserve">prof </t>
    </r>
    <r>
      <rPr>
        <sz val="12"/>
        <rFont val="Times New Roman"/>
        <family val="1"/>
        <charset val="204"/>
      </rPr>
      <t>– доля врачебных посещений с профилактической целью за период, от общего числа посещений за период (включая посещения на дому), выраженное в процентах;</t>
    </r>
  </si>
  <si>
    <r>
      <t>P</t>
    </r>
    <r>
      <rPr>
        <vertAlign val="subscript"/>
        <sz val="12"/>
        <rFont val="Times New Roman"/>
        <family val="1"/>
        <charset val="204"/>
      </rPr>
      <t>prof</t>
    </r>
    <r>
      <rPr>
        <sz val="12"/>
        <rFont val="Times New Roman"/>
        <family val="1"/>
        <charset val="204"/>
      </rPr>
      <t xml:space="preserve"> – число врачебных посещений с профилактической целью за период;</t>
    </r>
  </si>
  <si>
    <r>
      <t>P</t>
    </r>
    <r>
      <rPr>
        <vertAlign val="subscript"/>
        <sz val="12"/>
        <rFont val="Times New Roman"/>
        <family val="1"/>
        <charset val="204"/>
      </rPr>
      <t xml:space="preserve">vs </t>
    </r>
    <r>
      <rPr>
        <sz val="12"/>
        <rFont val="Times New Roman"/>
        <family val="1"/>
        <charset val="204"/>
      </rPr>
      <t>– посещений за период (включая посещения на дому), в том числе посещений, входящих в обращения</t>
    </r>
  </si>
  <si>
    <r>
      <t>D</t>
    </r>
    <r>
      <rPr>
        <vertAlign val="subscript"/>
        <sz val="12"/>
        <rFont val="Times New Roman"/>
        <family val="1"/>
        <charset val="204"/>
      </rPr>
      <t xml:space="preserve">бск </t>
    </r>
    <r>
      <rPr>
        <sz val="12"/>
        <rFont val="Times New Roman"/>
        <family val="1"/>
        <charset val="204"/>
      </rPr>
      <t>– доля взрослых пациентов с болезнями системы кровообращения, выявленными впервые при профилактических медицинских осмотрах и диспансеризации за период, от общего числа взрослых пациентов с болезнями системы кровообращения с впервые в жизни установленным диагнозом за период;</t>
    </r>
  </si>
  <si>
    <r>
      <t>BSK</t>
    </r>
    <r>
      <rPr>
        <vertAlign val="subscript"/>
        <sz val="12"/>
        <rFont val="Times New Roman"/>
        <family val="1"/>
        <charset val="204"/>
      </rPr>
      <t>дисп</t>
    </r>
    <r>
      <rPr>
        <sz val="12"/>
        <rFont val="Times New Roman"/>
        <family val="1"/>
        <charset val="204"/>
      </rPr>
      <t xml:space="preserve"> – число взрослых пациентов с болезнями системы кровообращения, выявленными впервые при профилактических медицинских осмотрах и диспансеризации за период;</t>
    </r>
  </si>
  <si>
    <r>
      <t>BSK</t>
    </r>
    <r>
      <rPr>
        <vertAlign val="subscript"/>
        <sz val="12"/>
        <rFont val="Times New Roman"/>
        <family val="1"/>
        <charset val="204"/>
      </rPr>
      <t xml:space="preserve">вп </t>
    </r>
    <r>
      <rPr>
        <sz val="12"/>
        <rFont val="Times New Roman"/>
        <family val="1"/>
        <charset val="204"/>
      </rPr>
      <t>– общее число взрослых пациентов с болезнями системы кровообращения с впервые в жизни установленным диагнозом за период.</t>
    </r>
  </si>
  <si>
    <t xml:space="preserve">    Расчет показателя осуществляется путем отбора информации по полям реестра формата Д3 «Файл со сведениями об оказанной медицинской помощи при диспансеризации» предусматривает поля реестра «признак подозрения на злокачественное новообразование»  и основной диагноз (диагноз ЗНО)                                                                           Движение пациента отслеживается по формату реестра Д4 «Файл со сведениями при осуществлении персонифицированного учета оказанной медицинской помощи при подозрении на злокачественное новообразование или установленном диагнозе злокачественного новообразования»:</t>
  </si>
  <si>
    <r>
      <t>D</t>
    </r>
    <r>
      <rPr>
        <vertAlign val="subscript"/>
        <sz val="12"/>
        <rFont val="Times New Roman"/>
        <family val="1"/>
        <charset val="204"/>
      </rPr>
      <t xml:space="preserve">зно </t>
    </r>
    <r>
      <rPr>
        <sz val="12"/>
        <rFont val="Times New Roman"/>
        <family val="1"/>
        <charset val="204"/>
      </rPr>
      <t>– доля взрослых пациентов с установленным диагнозом злокачественное новообразование, выявленным впервые при профилактических медицинских осмотрах и диспансеризации за период, от общего числа взрослых пациентов с впервые в жизни установленным диагнозом злокачественное новообразование за период;</t>
    </r>
  </si>
  <si>
    <r>
      <t>ZNO</t>
    </r>
    <r>
      <rPr>
        <vertAlign val="subscript"/>
        <sz val="12"/>
        <rFont val="Times New Roman"/>
        <family val="1"/>
        <charset val="204"/>
      </rPr>
      <t>дисп</t>
    </r>
    <r>
      <rPr>
        <sz val="12"/>
        <rFont val="Times New Roman"/>
        <family val="1"/>
        <charset val="204"/>
      </rPr>
      <t xml:space="preserve"> – число взрослых пациентов с установленным диагнозом злокачественное новообразование, выявленным впервые при профилактических медицинских осмотрах и диспансеризации за период;</t>
    </r>
  </si>
  <si>
    <r>
      <t>ZNO</t>
    </r>
    <r>
      <rPr>
        <vertAlign val="subscript"/>
        <sz val="12"/>
        <rFont val="Times New Roman"/>
        <family val="1"/>
        <charset val="204"/>
      </rPr>
      <t xml:space="preserve">вп </t>
    </r>
    <r>
      <rPr>
        <sz val="12"/>
        <rFont val="Times New Roman"/>
        <family val="1"/>
        <charset val="204"/>
      </rPr>
      <t>– общее число взрослых пациентов с впервые в жизни установленным диагнозом злокачественное новообразование за период.</t>
    </r>
  </si>
  <si>
    <r>
      <t>D</t>
    </r>
    <r>
      <rPr>
        <vertAlign val="subscript"/>
        <sz val="12"/>
        <rFont val="Times New Roman"/>
        <family val="1"/>
        <charset val="204"/>
      </rPr>
      <t xml:space="preserve">хобл </t>
    </r>
    <r>
      <rPr>
        <sz val="12"/>
        <rFont val="Times New Roman"/>
        <family val="1"/>
        <charset val="204"/>
      </rPr>
      <t>– доля взрослых пациентов с установленным диагнозом хроническая обструктивная болезнь легких, выявленным впервые при профилактических медицинских осмотрах и диспансеризации за период, от общего числа взрослых пациентов с впервые в жизни установленным диагнозом хроническая обструктивная легочная болезнь за период;</t>
    </r>
  </si>
  <si>
    <r>
      <t>H</t>
    </r>
    <r>
      <rPr>
        <vertAlign val="subscript"/>
        <sz val="12"/>
        <rFont val="Times New Roman"/>
        <family val="1"/>
        <charset val="204"/>
      </rPr>
      <t>дисп</t>
    </r>
    <r>
      <rPr>
        <sz val="12"/>
        <rFont val="Times New Roman"/>
        <family val="1"/>
        <charset val="204"/>
      </rPr>
      <t xml:space="preserve"> – число взрослых пациентов с установленным диагнозом хроническая обструктивная болезнь легких, выявленным впервые при профилактических медицинских осмотрах и диспансеризации за период;</t>
    </r>
  </si>
  <si>
    <r>
      <t>H</t>
    </r>
    <r>
      <rPr>
        <vertAlign val="subscript"/>
        <sz val="12"/>
        <rFont val="Times New Roman"/>
        <family val="1"/>
        <charset val="204"/>
      </rPr>
      <t xml:space="preserve">вп </t>
    </r>
    <r>
      <rPr>
        <sz val="12"/>
        <rFont val="Times New Roman"/>
        <family val="1"/>
        <charset val="204"/>
      </rPr>
      <t>– общее число взрослых пациентов с впервые в жизни установленным диагнозом хроническая обструктивная легочная болезнь за период.</t>
    </r>
  </si>
  <si>
    <r>
      <t>D</t>
    </r>
    <r>
      <rPr>
        <vertAlign val="subscript"/>
        <sz val="12"/>
        <rFont val="Times New Roman"/>
        <family val="1"/>
        <charset val="204"/>
      </rPr>
      <t xml:space="preserve">сд </t>
    </r>
    <r>
      <rPr>
        <sz val="12"/>
        <rFont val="Times New Roman"/>
        <family val="1"/>
        <charset val="204"/>
      </rPr>
      <t>– доля взрослых пациентов с установленным диагнозом сахарный диабет, выявленным впервые при профилактических медицинских осмотрах и диспансеризации за период, от общего числа взрослых пациентов с впервые в жизни установленным диагнозом сахарный диабет за период;</t>
    </r>
  </si>
  <si>
    <r>
      <t>SD</t>
    </r>
    <r>
      <rPr>
        <vertAlign val="subscript"/>
        <sz val="12"/>
        <rFont val="Times New Roman"/>
        <family val="1"/>
        <charset val="204"/>
      </rPr>
      <t>дисп</t>
    </r>
    <r>
      <rPr>
        <sz val="12"/>
        <rFont val="Times New Roman"/>
        <family val="1"/>
        <charset val="204"/>
      </rPr>
      <t xml:space="preserve"> – число взрослых пациентов с установленным диагнозом сахарный диабет, выявленным впервые при профилактических медицинских осмотрах и диспансеризации за период;</t>
    </r>
  </si>
  <si>
    <r>
      <t>SD</t>
    </r>
    <r>
      <rPr>
        <vertAlign val="subscript"/>
        <sz val="12"/>
        <rFont val="Times New Roman"/>
        <family val="1"/>
        <charset val="204"/>
      </rPr>
      <t xml:space="preserve">вп </t>
    </r>
    <r>
      <rPr>
        <sz val="12"/>
        <rFont val="Times New Roman"/>
        <family val="1"/>
        <charset val="204"/>
      </rPr>
      <t>– общее число взрослых пациентов с впервые в жизни установленным диагнозом сахарный диабет за период.</t>
    </r>
  </si>
  <si>
    <r>
      <t>Vv</t>
    </r>
    <r>
      <rPr>
        <vertAlign val="subscript"/>
        <sz val="12"/>
        <rFont val="Times New Roman"/>
        <family val="1"/>
        <charset val="204"/>
      </rPr>
      <t xml:space="preserve">эпид </t>
    </r>
    <r>
      <rPr>
        <sz val="12"/>
        <rFont val="Times New Roman"/>
        <family val="1"/>
        <charset val="204"/>
      </rPr>
      <t>– процент выполнения плана вакцинации взрослых граждан по эпидемиологическим показаниям за период (коронавирусная инфекция COVID-19);</t>
    </r>
  </si>
  <si>
    <r>
      <t>Fv</t>
    </r>
    <r>
      <rPr>
        <vertAlign val="subscript"/>
        <sz val="12"/>
        <rFont val="Times New Roman"/>
        <family val="1"/>
        <charset val="204"/>
      </rPr>
      <t>эпид</t>
    </r>
    <r>
      <rPr>
        <sz val="12"/>
        <rFont val="Times New Roman"/>
        <family val="1"/>
        <charset val="204"/>
      </rPr>
      <t xml:space="preserve"> – фактическое число взрослых граждан, вакцинированных от коронавирусной инфекции COVID-19 в отчетном периоде;</t>
    </r>
  </si>
  <si>
    <r>
      <t>Pv</t>
    </r>
    <r>
      <rPr>
        <vertAlign val="subscript"/>
        <sz val="12"/>
        <rFont val="Times New Roman"/>
        <family val="1"/>
        <charset val="204"/>
      </rPr>
      <t xml:space="preserve">эпид </t>
    </r>
    <r>
      <rPr>
        <sz val="12"/>
        <rFont val="Times New Roman"/>
        <family val="1"/>
        <charset val="204"/>
      </rPr>
      <t>– число граждан, подлежащих. вакцинации по эпидемиологическим показаниям за период (коронавирусная инфекция COVID-19)</t>
    </r>
  </si>
  <si>
    <t xml:space="preserve">    Расчет показателя осуществляется путем отбора информации по полям реестра согласно Формату информационного взаимодействия между ТФОМС Кемеровской области-Кузбасса, МО и СМО при ведении персонифицированного учета оказанной медицинской помощи, в том числе скорой и высокотехнологичной медицинской помощи, утв. Приказом Минздрава Кузбасса и ТФОМС Кемеровской области-Кузбасса от 29.12.2021 № 4071/385</t>
  </si>
  <si>
    <r>
      <t>DN</t>
    </r>
    <r>
      <rPr>
        <vertAlign val="subscript"/>
        <sz val="12"/>
        <rFont val="Times New Roman"/>
        <family val="1"/>
        <charset val="204"/>
      </rPr>
      <t xml:space="preserve">риск </t>
    </r>
    <r>
      <rPr>
        <sz val="12"/>
        <rFont val="Times New Roman"/>
        <family val="1"/>
        <charset val="204"/>
      </rPr>
      <t>– доля взрослых пациентов с болезнями системы кровообращения*, имеющих высокий риск преждевременной смерти, взятых под диспансерное наблюдение, от общего числа взрослых пациентов с болезнями системы кровообращения*, имеющих высокий риск преждевременной смерти,обратившихся за медицинской помощью за период;</t>
    </r>
  </si>
  <si>
    <r>
      <t>R</t>
    </r>
    <r>
      <rPr>
        <vertAlign val="subscript"/>
        <sz val="12"/>
        <rFont val="Times New Roman"/>
        <family val="1"/>
        <charset val="204"/>
      </rPr>
      <t>дн</t>
    </r>
    <r>
      <rPr>
        <sz val="12"/>
        <rFont val="Times New Roman"/>
        <family val="1"/>
        <charset val="204"/>
      </rPr>
      <t xml:space="preserve"> – число взрослых пациентов с болезнями системы кровообращения*, имеющих высокий риск преждевременной смерти, взятых под диспансерное наблюдение;</t>
    </r>
  </si>
  <si>
    <r>
      <t>R</t>
    </r>
    <r>
      <rPr>
        <vertAlign val="subscript"/>
        <sz val="12"/>
        <rFont val="Times New Roman"/>
        <family val="1"/>
        <charset val="204"/>
      </rPr>
      <t xml:space="preserve">вп </t>
    </r>
    <r>
      <rPr>
        <sz val="12"/>
        <rFont val="Times New Roman"/>
        <family val="1"/>
        <charset val="204"/>
      </rPr>
      <t>– общее числа взрослых пациентов с болезнями системы кровообращения*, имеющих высокий риск преждевременной смерти, обратившихся за медицинской помощью за период .</t>
    </r>
  </si>
  <si>
    <t>Доля взрослых пациентов с болезнями системы кровообращения*, имеющих высокий риск преждевременной смерти, которым за период оказана медицинская помощь в неотложной форме и (или) скорая медицинская помощь, от общего числа взрослых пациентов с болезнями системы кровообращения*, имеющих высокий риск преждевременной смерти, за период.</t>
  </si>
  <si>
    <t xml:space="preserve">        Расчет показателя осуществляется путем отбора информации по полям реестра согласно Формату информационного взаимодействия между ТФОМС Кемеровской области-Кузбасса, МО и СМО при ведении персонифицированного учета оказанной медицинской помощи, в том числе скорой и высокотехнологичной медицинской помощи, утв. Приказом Минздрава Кузбасса и ТФОМС Кемеровской области-Кузбасса от 29.12.2021 № 4071/385</t>
  </si>
  <si>
    <r>
      <t>Sриск</t>
    </r>
    <r>
      <rPr>
        <vertAlign val="subscript"/>
        <sz val="12"/>
        <rFont val="Times New Roman"/>
        <family val="1"/>
        <charset val="204"/>
      </rPr>
      <t xml:space="preserve"> </t>
    </r>
    <r>
      <rPr>
        <sz val="12"/>
        <rFont val="Times New Roman"/>
        <family val="1"/>
        <charset val="204"/>
      </rPr>
      <t>– число взрослых пациентов с болезнями системы кровообращения*, имеющих высокий риск преждевременной смерти, которым за период оказана медицинская помощь в неотложной форме и (или) скорая медицинская помощь, от общего числа взрослых пациентов с болезнями системы кровообращения*, имеющих высокий риск преждевременной смерти, за период;</t>
    </r>
  </si>
  <si>
    <r>
      <t>Dриск</t>
    </r>
    <r>
      <rPr>
        <vertAlign val="subscript"/>
        <sz val="12"/>
        <rFont val="Times New Roman"/>
        <family val="1"/>
        <charset val="204"/>
      </rPr>
      <t xml:space="preserve"> </t>
    </r>
    <r>
      <rPr>
        <sz val="12"/>
        <rFont val="Times New Roman"/>
        <family val="1"/>
        <charset val="204"/>
      </rPr>
      <t>– общее число взрослых пациентов с болезнями системы кровообращения*, имеющих высокий риск преждевременной смерти, обратившихся за медицинской помощью за период.</t>
    </r>
  </si>
  <si>
    <r>
      <t>DN</t>
    </r>
    <r>
      <rPr>
        <vertAlign val="subscript"/>
        <sz val="12"/>
        <rFont val="Times New Roman"/>
        <family val="1"/>
        <charset val="204"/>
      </rPr>
      <t xml:space="preserve">бск </t>
    </r>
    <r>
      <rPr>
        <sz val="12"/>
        <rFont val="Times New Roman"/>
        <family val="1"/>
        <charset val="204"/>
      </rPr>
      <t>– доля взрослых пациентов с болезнями системы кровообращения, в отношении которых установлено диспансерное наблюдение за период, от общего числа взрослых пациентов с впервые в жизни установленным диагнозом болезни системы кровообращения за период;</t>
    </r>
  </si>
  <si>
    <r>
      <t>BSK</t>
    </r>
    <r>
      <rPr>
        <vertAlign val="subscript"/>
        <sz val="12"/>
        <rFont val="Times New Roman"/>
        <family val="1"/>
        <charset val="204"/>
      </rPr>
      <t>дн</t>
    </r>
    <r>
      <rPr>
        <sz val="12"/>
        <rFont val="Times New Roman"/>
        <family val="1"/>
        <charset val="204"/>
      </rPr>
      <t xml:space="preserve"> – число взрослых пациентов с болезнями системы кровообращения, в отношении которых установлено диспансерное наблюдение за период;</t>
    </r>
  </si>
  <si>
    <r>
      <t>BSK</t>
    </r>
    <r>
      <rPr>
        <vertAlign val="subscript"/>
        <sz val="12"/>
        <rFont val="Times New Roman"/>
        <family val="1"/>
        <charset val="204"/>
      </rPr>
      <t xml:space="preserve">вп </t>
    </r>
    <r>
      <rPr>
        <sz val="12"/>
        <rFont val="Times New Roman"/>
        <family val="1"/>
        <charset val="204"/>
      </rPr>
      <t>– общее число взрослых пациентов с впервые в жизни установленным диагнозом болезни системы кровообращения за период.</t>
    </r>
  </si>
  <si>
    <r>
      <t>DN</t>
    </r>
    <r>
      <rPr>
        <vertAlign val="subscript"/>
        <sz val="12"/>
        <rFont val="Times New Roman"/>
        <family val="1"/>
        <charset val="204"/>
      </rPr>
      <t xml:space="preserve">хобл </t>
    </r>
    <r>
      <rPr>
        <sz val="12"/>
        <rFont val="Times New Roman"/>
        <family val="1"/>
        <charset val="204"/>
      </rPr>
      <t>– доля взрослых пациентов с установленным диагнозом хроническая обструктивная болезнь легких, в отношении которых установлено диспансерное наблюдение за период, от общего числа взрослых пациентов с впервые в жизни установленным диагнозом хроническая обструктивная болезнь легких за период;</t>
    </r>
  </si>
  <si>
    <r>
      <t>H</t>
    </r>
    <r>
      <rPr>
        <vertAlign val="subscript"/>
        <sz val="12"/>
        <rFont val="Times New Roman"/>
        <family val="1"/>
        <charset val="204"/>
      </rPr>
      <t>дн</t>
    </r>
    <r>
      <rPr>
        <sz val="12"/>
        <rFont val="Times New Roman"/>
        <family val="1"/>
        <charset val="204"/>
      </rPr>
      <t xml:space="preserve"> – число взрослых пациентов с установленным диагнозом хроническая обструктивная болезнь легких, в отношении которых установлено диспансерное наблюдение за период;</t>
    </r>
  </si>
  <si>
    <r>
      <t>H</t>
    </r>
    <r>
      <rPr>
        <vertAlign val="subscript"/>
        <sz val="12"/>
        <rFont val="Times New Roman"/>
        <family val="1"/>
        <charset val="204"/>
      </rPr>
      <t xml:space="preserve">вп </t>
    </r>
    <r>
      <rPr>
        <sz val="12"/>
        <rFont val="Times New Roman"/>
        <family val="1"/>
        <charset val="204"/>
      </rPr>
      <t>– общее число взрослых пациентов с впервые в жизни установленным диагнозом хроническая обструктивная болезнь легких за период.</t>
    </r>
  </si>
  <si>
    <r>
      <t>DN</t>
    </r>
    <r>
      <rPr>
        <vertAlign val="subscript"/>
        <sz val="12"/>
        <rFont val="Times New Roman"/>
        <family val="1"/>
        <charset val="204"/>
      </rPr>
      <t xml:space="preserve">сд </t>
    </r>
    <r>
      <rPr>
        <sz val="12"/>
        <rFont val="Times New Roman"/>
        <family val="1"/>
        <charset val="204"/>
      </rPr>
      <t>– доля взрослых пациентов с установленным диагнозом сахарный диабет, в отношении которых установлено диспансерное наблюдение за период, от общего числа взрослых пациентов с впервые в жизни установленным диагнозом сахарный диабет за период;</t>
    </r>
  </si>
  <si>
    <r>
      <t>SD</t>
    </r>
    <r>
      <rPr>
        <vertAlign val="subscript"/>
        <sz val="12"/>
        <rFont val="Times New Roman"/>
        <family val="1"/>
        <charset val="204"/>
      </rPr>
      <t>дн</t>
    </r>
    <r>
      <rPr>
        <sz val="12"/>
        <rFont val="Times New Roman"/>
        <family val="1"/>
        <charset val="204"/>
      </rPr>
      <t xml:space="preserve"> – число взрослых пациентов с установленным диагнозом сахарный диабет, в отношении которых установлено диспансерное наблюдение за период;</t>
    </r>
  </si>
  <si>
    <r>
      <t>H</t>
    </r>
    <r>
      <rPr>
        <vertAlign val="subscript"/>
        <sz val="12"/>
        <rFont val="Times New Roman"/>
        <family val="1"/>
        <charset val="204"/>
      </rPr>
      <t xml:space="preserve">всего </t>
    </r>
    <r>
      <rPr>
        <sz val="12"/>
        <rFont val="Times New Roman"/>
        <family val="1"/>
        <charset val="204"/>
      </rPr>
      <t>– доля взрослых пациентов, госпитализированных за период по экстренным показаниям в связи с обострением (декомпенсацией) состояний, по поводу которых пациент находится под диспансерным наблюдением, от общего числа взрослых пациентов, находящихся под диспансерным наблюдением за период;</t>
    </r>
  </si>
  <si>
    <r>
      <t>O</t>
    </r>
    <r>
      <rPr>
        <vertAlign val="subscript"/>
        <sz val="12"/>
        <rFont val="Times New Roman"/>
        <family val="1"/>
        <charset val="204"/>
      </rPr>
      <t>всего</t>
    </r>
    <r>
      <rPr>
        <sz val="12"/>
        <rFont val="Times New Roman"/>
        <family val="1"/>
        <charset val="204"/>
      </rPr>
      <t xml:space="preserve"> – число взрослых пациентов, госпитализированных за период по экстренным показаниям в связи с обострением (декомпенсацией) состояний, по поводу которых пациент находится под диспансерным наблюдением;</t>
    </r>
  </si>
  <si>
    <r>
      <t>Dn</t>
    </r>
    <r>
      <rPr>
        <vertAlign val="subscript"/>
        <sz val="12"/>
        <rFont val="Times New Roman"/>
        <family val="1"/>
        <charset val="204"/>
      </rPr>
      <t xml:space="preserve">всего </t>
    </r>
    <r>
      <rPr>
        <sz val="12"/>
        <rFont val="Times New Roman"/>
        <family val="1"/>
        <charset val="204"/>
      </rPr>
      <t>– общее число взрослых пациентов, находящихся под диспансерным наблюдением за период.</t>
    </r>
  </si>
  <si>
    <r>
      <t>P</t>
    </r>
    <r>
      <rPr>
        <vertAlign val="subscript"/>
        <sz val="12"/>
        <rFont val="Times New Roman"/>
        <family val="1"/>
        <charset val="204"/>
      </rPr>
      <t xml:space="preserve">бск </t>
    </r>
    <r>
      <rPr>
        <sz val="12"/>
        <rFont val="Times New Roman"/>
        <family val="1"/>
        <charset val="204"/>
      </rPr>
      <t>– доля взрослых пациентов, повторно госпитализированных за период по причине заболеваний сердечно-сосудистой системы или их осложнений в течение года с момента предыдущей госпитализации, от общего числа взрослых пациентов, госпитализированных за период по причине заболеваний сердечно-сосудистой системы или их осложнений;</t>
    </r>
  </si>
  <si>
    <r>
      <t>PH</t>
    </r>
    <r>
      <rPr>
        <vertAlign val="subscript"/>
        <sz val="12"/>
        <rFont val="Times New Roman"/>
        <family val="1"/>
        <charset val="204"/>
      </rPr>
      <t>бск</t>
    </r>
    <r>
      <rPr>
        <sz val="12"/>
        <rFont val="Times New Roman"/>
        <family val="1"/>
        <charset val="204"/>
      </rPr>
      <t xml:space="preserve"> – число взрослых пациентов, повторно госпитализированных за период по причине заболеваний сердечно-сосудистой системы или их осложнений в течение года с момента предыдущей госпитализации;</t>
    </r>
  </si>
  <si>
    <r>
      <t>H</t>
    </r>
    <r>
      <rPr>
        <vertAlign val="subscript"/>
        <sz val="12"/>
        <rFont val="Times New Roman"/>
        <family val="1"/>
        <charset val="204"/>
      </rPr>
      <t xml:space="preserve">бск </t>
    </r>
    <r>
      <rPr>
        <sz val="12"/>
        <rFont val="Times New Roman"/>
        <family val="1"/>
        <charset val="204"/>
      </rPr>
      <t>– общее число взрослых пациентов, госпитализированных за период по причине заболеваний сердечно-сосудистой системы или их осложнений.</t>
    </r>
  </si>
  <si>
    <r>
      <t>SD</t>
    </r>
    <r>
      <rPr>
        <vertAlign val="subscript"/>
        <sz val="12"/>
        <rFont val="Times New Roman"/>
        <family val="1"/>
        <charset val="204"/>
      </rPr>
      <t xml:space="preserve"> </t>
    </r>
    <r>
      <rPr>
        <sz val="12"/>
        <rFont val="Times New Roman"/>
        <family val="1"/>
        <charset val="204"/>
      </rPr>
      <t>– доля взрослых пациентов, находящихся под диспансерным наблюдением по поводу сахарного диабета, у которых впервые зарегистрированы осложнения за период (диабетическая ретинопатия, диабетическая стопа), от общего числа взрослых пациентов, находящихся под диспансерным наблюдением по поводу сахарного диабета за период;</t>
    </r>
  </si>
  <si>
    <r>
      <t>SD</t>
    </r>
    <r>
      <rPr>
        <vertAlign val="subscript"/>
        <sz val="12"/>
        <rFont val="Times New Roman"/>
        <family val="1"/>
        <charset val="204"/>
      </rPr>
      <t xml:space="preserve"> </t>
    </r>
    <r>
      <rPr>
        <sz val="12"/>
        <rFont val="Times New Roman"/>
        <family val="1"/>
        <charset val="204"/>
      </rPr>
      <t>– общее число взрослых пациентов, находящихся под диспансерным наблюдением по поводу сахарного диабета за период.</t>
    </r>
  </si>
  <si>
    <r>
      <t>Vd</t>
    </r>
    <r>
      <rPr>
        <vertAlign val="subscript"/>
        <sz val="12"/>
        <rFont val="Times New Roman"/>
        <family val="1"/>
        <charset val="204"/>
      </rPr>
      <t xml:space="preserve">нац </t>
    </r>
    <r>
      <rPr>
        <sz val="12"/>
        <rFont val="Times New Roman"/>
        <family val="1"/>
        <charset val="204"/>
      </rPr>
      <t>– процент охвата вакцинацией детей в рамках Национального календаря прививок в отчетном периоде;</t>
    </r>
  </si>
  <si>
    <r>
      <t>Fd</t>
    </r>
    <r>
      <rPr>
        <vertAlign val="subscript"/>
        <sz val="12"/>
        <rFont val="Times New Roman"/>
        <family val="1"/>
        <charset val="204"/>
      </rPr>
      <t>нац</t>
    </r>
    <r>
      <rPr>
        <sz val="12"/>
        <rFont val="Times New Roman"/>
        <family val="1"/>
        <charset val="204"/>
      </rPr>
      <t xml:space="preserve"> – фактическое число вакцинированных детей в рамках Национального календаря прививок в отчетном периоде;</t>
    </r>
  </si>
  <si>
    <r>
      <t>Pd</t>
    </r>
    <r>
      <rPr>
        <vertAlign val="subscript"/>
        <sz val="12"/>
        <rFont val="Times New Roman"/>
        <family val="1"/>
        <charset val="204"/>
      </rPr>
      <t xml:space="preserve">нац </t>
    </r>
    <r>
      <rPr>
        <sz val="12"/>
        <rFont val="Times New Roman"/>
        <family val="1"/>
        <charset val="204"/>
      </rPr>
      <t>– число детей соответствующего возраста (согласно Национальному</t>
    </r>
    <r>
      <rPr>
        <strike/>
        <sz val="12"/>
        <rFont val="Times New Roman"/>
        <family val="1"/>
        <charset val="204"/>
      </rPr>
      <t xml:space="preserve"> </t>
    </r>
    <r>
      <rPr>
        <sz val="12"/>
        <rFont val="Times New Roman"/>
        <family val="1"/>
        <charset val="204"/>
      </rPr>
      <t>календарю прививок) на начало отчетного периода.</t>
    </r>
  </si>
  <si>
    <r>
      <t xml:space="preserve">Cdbop - число детей, </t>
    </r>
    <r>
      <rPr>
        <strike/>
        <sz val="12"/>
        <rFont val="Times New Roman"/>
        <family val="1"/>
        <charset val="204"/>
      </rPr>
      <t>в</t>
    </r>
    <r>
      <rPr>
        <sz val="12"/>
        <rFont val="Times New Roman"/>
        <family val="1"/>
        <charset val="204"/>
      </rPr>
      <t xml:space="preserve"> отношении которых установлено диспансерное наблюдение по поводу болезней органов пищеварения за период;</t>
    </r>
  </si>
  <si>
    <r>
      <t>W</t>
    </r>
    <r>
      <rPr>
        <vertAlign val="subscript"/>
        <sz val="12"/>
        <rFont val="Times New Roman"/>
        <family val="1"/>
        <charset val="204"/>
      </rPr>
      <t xml:space="preserve"> </t>
    </r>
    <r>
      <rPr>
        <sz val="12"/>
        <rFont val="Times New Roman"/>
        <family val="1"/>
        <charset val="204"/>
      </rPr>
      <t>–</t>
    </r>
    <r>
      <rPr>
        <sz val="11"/>
        <rFont val="Calibri"/>
        <family val="2"/>
        <charset val="204"/>
        <scheme val="minor"/>
      </rPr>
      <t xml:space="preserve"> </t>
    </r>
    <r>
      <rPr>
        <sz val="12"/>
        <rFont val="Times New Roman"/>
        <family val="1"/>
        <charset val="204"/>
      </rPr>
      <t>доля женщин, отказавшихся от искусственного прерывания беременности, от числа женщин, прошедших доабортное консультирование за период;</t>
    </r>
  </si>
  <si>
    <r>
      <t>K</t>
    </r>
    <r>
      <rPr>
        <vertAlign val="subscript"/>
        <sz val="12"/>
        <rFont val="Times New Roman"/>
        <family val="1"/>
        <charset val="204"/>
      </rPr>
      <t>отк</t>
    </r>
    <r>
      <rPr>
        <sz val="12"/>
        <rFont val="Times New Roman"/>
        <family val="1"/>
        <charset val="204"/>
      </rPr>
      <t xml:space="preserve"> – число женщин, отказавшихся от искусственного прерывания беременности; </t>
    </r>
  </si>
  <si>
    <r>
      <t xml:space="preserve">   Данные Министерства здравоохранения Кузбасса, предоставляемые на бумажных носителях (Pb</t>
    </r>
    <r>
      <rPr>
        <vertAlign val="subscript"/>
        <sz val="12"/>
        <rFont val="Times New Roman"/>
        <family val="1"/>
        <charset val="204"/>
      </rPr>
      <t>covid</t>
    </r>
    <r>
      <rPr>
        <sz val="12"/>
        <rFont val="Times New Roman"/>
        <family val="1"/>
        <charset val="204"/>
      </rPr>
      <t>) и данные федерального регистра вакцинированных (Fb</t>
    </r>
    <r>
      <rPr>
        <vertAlign val="subscript"/>
        <sz val="12"/>
        <rFont val="Times New Roman"/>
        <family val="1"/>
        <charset val="204"/>
      </rPr>
      <t>covid</t>
    </r>
    <r>
      <rPr>
        <sz val="12"/>
        <rFont val="Times New Roman"/>
        <family val="1"/>
        <charset val="204"/>
      </rPr>
      <t>).</t>
    </r>
  </si>
  <si>
    <r>
      <t>Vb</t>
    </r>
    <r>
      <rPr>
        <vertAlign val="subscript"/>
        <sz val="12"/>
        <rFont val="Times New Roman"/>
        <family val="1"/>
        <charset val="204"/>
      </rPr>
      <t xml:space="preserve">covid </t>
    </r>
    <r>
      <rPr>
        <sz val="12"/>
        <rFont val="Times New Roman"/>
        <family val="1"/>
        <charset val="204"/>
      </rPr>
      <t>– доля беременных женщин, вакцинированных от коронавирусной инфекции COVID-19, за период, от числа женщин, состоящих на учете по беременности и родам на начало периода;</t>
    </r>
  </si>
  <si>
    <r>
      <t>Fb</t>
    </r>
    <r>
      <rPr>
        <vertAlign val="subscript"/>
        <sz val="12"/>
        <rFont val="Times New Roman"/>
        <family val="1"/>
        <charset val="204"/>
      </rPr>
      <t>covid</t>
    </r>
    <r>
      <rPr>
        <sz val="12"/>
        <rFont val="Times New Roman"/>
        <family val="1"/>
        <charset val="204"/>
      </rPr>
      <t xml:space="preserve"> – фактическое число беременных женщин, вакцинированных от коронавирусной инфекции COVID-19, за период;</t>
    </r>
  </si>
  <si>
    <r>
      <t>Pb</t>
    </r>
    <r>
      <rPr>
        <vertAlign val="subscript"/>
        <sz val="12"/>
        <rFont val="Times New Roman"/>
        <family val="1"/>
        <charset val="204"/>
      </rPr>
      <t>covid</t>
    </r>
    <r>
      <rPr>
        <sz val="12"/>
        <rFont val="Times New Roman"/>
        <family val="1"/>
        <charset val="204"/>
      </rPr>
      <t xml:space="preserve"> – число женщин, состоящих на учете по беременности и родам на начало периода.</t>
    </r>
  </si>
  <si>
    <t xml:space="preserve">    Расчет показателя производится путем отбора информации по полям реестра формата Д3 «Файл со сведениями об оказанной медицинской помощи при диспансеризации» предусматривает поле реестра:                                                                           -диагноз основной (диагноз ЗНО шейки матки)</t>
  </si>
  <si>
    <t xml:space="preserve">  Расчет показателя производится путем отбора информации по полям реестра формата Д3 «Файл со сведениями об оказанной медицинской помощи при диспансеризации» предусматривает поле реестра:                                                                           -диагноз основной (диагноз ЗНО молочной железы)</t>
  </si>
  <si>
    <r>
      <t>В</t>
    </r>
    <r>
      <rPr>
        <vertAlign val="subscript"/>
        <sz val="12"/>
        <rFont val="Times New Roman"/>
        <family val="1"/>
        <charset val="204"/>
      </rPr>
      <t xml:space="preserve"> </t>
    </r>
    <r>
      <rPr>
        <sz val="12"/>
        <rFont val="Times New Roman"/>
        <family val="1"/>
        <charset val="204"/>
      </rPr>
      <t>– доля беременных женщин, прошедших скрининг в части оценки антенатального развития плода за период, от общего числа женщин, состоявших на учете по поводу беременности и родов за период;</t>
    </r>
  </si>
  <si>
    <r>
      <t>U</t>
    </r>
    <r>
      <rPr>
        <vertAlign val="subscript"/>
        <sz val="12"/>
        <rFont val="Times New Roman"/>
        <family val="1"/>
        <charset val="204"/>
      </rPr>
      <t xml:space="preserve"> </t>
    </r>
    <r>
      <rPr>
        <sz val="12"/>
        <rFont val="Times New Roman"/>
        <family val="1"/>
        <charset val="204"/>
      </rPr>
      <t>– общее число женщин, состоявших на учете по поводу беременности и родов за период, с родоразрешением за период.</t>
    </r>
  </si>
  <si>
    <t>Порядок расчета значений показателей результативности деятельности медицинских организаций</t>
  </si>
  <si>
    <t>фельдшерский/фельдшерско-акушерский пункт, обслуживающий до 100 жителей</t>
  </si>
  <si>
    <t>руб. в год</t>
  </si>
  <si>
    <t>фельдшерский/фельдшерско-акушерский пункт, обслуживающий от 100 до 900 жителей</t>
  </si>
  <si>
    <t>фельдшерский/фельдшерско-акушерский пункт, обслуживающий от 900 до 1500 жителей</t>
  </si>
  <si>
    <t>фельдшерский/фельдшерско-акушерский пункт, обслуживающий от 1500 до 2000 жителей</t>
  </si>
  <si>
    <t>фельдшерский/фельдшерско-акушерский пункт, обслуживающий от 2000 жителей</t>
  </si>
  <si>
    <t>Перечень фельдшерско-акушерских и фельдшерских пунктов</t>
  </si>
  <si>
    <t>Номер строки</t>
  </si>
  <si>
    <t>Номер МО</t>
  </si>
  <si>
    <t>Номер ФАПа</t>
  </si>
  <si>
    <t>Наименование МО, ФАП (ФП)</t>
  </si>
  <si>
    <t>Количество обслуживаемых жителей</t>
  </si>
  <si>
    <r>
      <t>Диапазон обслуживаемого населения, человек</t>
    </r>
    <r>
      <rPr>
        <sz val="11"/>
        <rFont val="Times New Roman"/>
        <family val="1"/>
        <charset val="204"/>
      </rPr>
      <t xml:space="preserve">
</t>
    </r>
  </si>
  <si>
    <t>Группа финанансирования</t>
  </si>
  <si>
    <t xml:space="preserve">Коэффициент специфики для групп
"до 100 жителей"  "более 2000 жителей"  </t>
  </si>
  <si>
    <t>Соответствие требованиям,установл. Приказом МЗ России от 15.05.2012 №543н *
(соответствует/ 
не соответствует)</t>
  </si>
  <si>
    <t>Коэффициент специфики, учитывающий соответствие ФП/ФАПа требованиям, установленным Приказом МЗ России от 15.05.2012 №543н</t>
  </si>
  <si>
    <t xml:space="preserve">Соответствие требованиям МЗ (да-1, нет -0) </t>
  </si>
  <si>
    <t>Укомплектованность медицинским персоналом (укомплектован / не укомплектован)</t>
  </si>
  <si>
    <t xml:space="preserve">Коэффициент специфики, учитывающий укомплектованность медицинским персоналом </t>
  </si>
  <si>
    <t xml:space="preserve">ФАП не укомплектован медицинским персоналом ("1" - людей нет совсем) </t>
  </si>
  <si>
    <t>Коэффициент уровня медицинской организации, применяемый к базовому нормативу финансовых затрат на финансовое обеспечение структурных подразделений медицинской организации</t>
  </si>
  <si>
    <t xml:space="preserve">Год.размер фин. обеспечения ФП/ФАПов  в соответствии с диапазоном с учетом поправочного коэффициента в 2021 году, руб. </t>
  </si>
  <si>
    <t xml:space="preserve">Год.размер фин.обеспечения ФП/ФАПов  с учетом поправочного коэффициента, учитывающего соответствие ФП/ФАПа требованиям Приказа, руб. </t>
  </si>
  <si>
    <t>Год.размер фин.обеспечения ФП/ФАПов с учетом поправочного коэффициента, учитывающего соответствие ФП/ФАПа требованиям Приказа укомплектованности мед. персоналом, руб.</t>
  </si>
  <si>
    <t>Фин.обеспечение ФП/ФАПов в соответствии с диапазоном с учетом поправочных коэффициентов, учитывающих соответствие ФП/ФАПа требованиям Приказа и укомплектованности мед.персоналом в разбивке по месяцам</t>
  </si>
  <si>
    <t xml:space="preserve">Объем средств на финансовое обеспечение ФП/ФАПов в 2022г., руб. 
</t>
  </si>
  <si>
    <t>Примечание</t>
  </si>
  <si>
    <t>январь</t>
  </si>
  <si>
    <t>февраль</t>
  </si>
  <si>
    <t>март</t>
  </si>
  <si>
    <t>апрель</t>
  </si>
  <si>
    <t>май</t>
  </si>
  <si>
    <t>июнь</t>
  </si>
  <si>
    <t>июль</t>
  </si>
  <si>
    <t>август</t>
  </si>
  <si>
    <t>сентябрь</t>
  </si>
  <si>
    <t>октябрь</t>
  </si>
  <si>
    <t>ноябрь</t>
  </si>
  <si>
    <t>декабрь</t>
  </si>
  <si>
    <t>ГАУЗ "Анжеро-Судженская ГБ имени А.А. Гороховского"</t>
  </si>
  <si>
    <t>ГАУЗ "Анжеро-Судженская ГБ имени А.А. Гороховского" ФП c. Лебедянка</t>
  </si>
  <si>
    <t xml:space="preserve">ГБУЗ "Беловская РБ" </t>
  </si>
  <si>
    <t>ГБУЗ "Беловская РБ" ФАП с. Артышта</t>
  </si>
  <si>
    <t>ГБУЗ "Беловская РБ" ФАП с. Беково</t>
  </si>
  <si>
    <t>ГБУЗ "Беловская РБ" ФАП с. Вишневка</t>
  </si>
  <si>
    <t>ГБУЗ "Беловская РБ" ФАП п. Дунай-Ключ</t>
  </si>
  <si>
    <t>ГБУЗ "Беловская РБ" ФАП п. Задубровский</t>
  </si>
  <si>
    <t>ГБУЗ "Беловская РБ" ФАП с. Заринское</t>
  </si>
  <si>
    <t>ГБУЗ "Беловская РБ" ФАП п. Заря</t>
  </si>
  <si>
    <t>ГБУЗ "Беловская РБ" ФАП д. Ивановка</t>
  </si>
  <si>
    <t>ГБУЗ "Беловская РБ" ФАП п. им Ильича</t>
  </si>
  <si>
    <t>ГБУЗ "Беловская РБ" ФАП д. Инюшка</t>
  </si>
  <si>
    <t>ГБУЗ "Беловская РБ" ФАП д. Калиновка</t>
  </si>
  <si>
    <t>ГБУЗ "Беловская РБ" ФАП с. Каракан</t>
  </si>
  <si>
    <t>ГБУЗ "Беловская РБ" ФАП д. Каралда</t>
  </si>
  <si>
    <t>ГБУЗ "Беловская РБ" ФАП с. Конево</t>
  </si>
  <si>
    <t>ГБУЗ "Беловская РБ" ФАП с. Коновалово</t>
  </si>
  <si>
    <t>ГБУЗ "Беловская РБ" ФАП д. Коротково</t>
  </si>
  <si>
    <t>ГБУЗ "Беловская РБ" ФАП с. Менчереп</t>
  </si>
  <si>
    <t>ГБУЗ "Беловская РБ" ФАП п/ст Мереть</t>
  </si>
  <si>
    <t>ГБУЗ "Беловская РБ" ФАП д. Новороссийка</t>
  </si>
  <si>
    <t>ГБУЗ "Беловская РБ" ФАП с. Новохудяково</t>
  </si>
  <si>
    <t>ГБУЗ "Беловская РБ" ФАП с. Поморцево</t>
  </si>
  <si>
    <t>ГБУЗ "Беловская РБ" ФАП д. Рямовая</t>
  </si>
  <si>
    <t>ГБУЗ "Беловская РБ" ФАП с. Сидоренково</t>
  </si>
  <si>
    <t>ГБУЗ "Беловская РБ" ФАП п. Снежинский</t>
  </si>
  <si>
    <t>ГБУЗ "Беловская РБ" ФАП п. Степной</t>
  </si>
  <si>
    <t>ГБУЗ "Беловская РБ" ФАП п. Убинский</t>
  </si>
  <si>
    <t>ГБУЗ "Беловская РБ" ФАП д. Уроп</t>
  </si>
  <si>
    <t>ГБУЗ "Беловская РБ" ФАП д. Хахалино</t>
  </si>
  <si>
    <t>ГБУЗ "Беловская РБ" ФАП д. Шестаки</t>
  </si>
  <si>
    <t>ГБУЗ "Беловская РБ" ФАП п. Щебзавод</t>
  </si>
  <si>
    <t xml:space="preserve">ГБУЗ "Гурьевская РБ" </t>
  </si>
  <si>
    <t>ГБУЗ "Гурьевская РБ" ФП д. Кочкуровка</t>
  </si>
  <si>
    <t>ГБУЗ "Гурьевская РБ" ФАП д. Кулебакино</t>
  </si>
  <si>
    <t>ГБУЗ "Гурьевская РБ" ФАП п. Лесной</t>
  </si>
  <si>
    <t>ГБУЗ "Гурьевская РБ" ФП п. Тайгинский Леспромхоз</t>
  </si>
  <si>
    <t>ГБУЗ "Гурьевская РБ" ФАП с. Ур-Бедари</t>
  </si>
  <si>
    <t>ГБУЗ "Гурьевская РБ" ФАП д. Чуваш-Пай</t>
  </si>
  <si>
    <t>ГБУЗ "Гурьевская РБ" ФАП д. Шанда</t>
  </si>
  <si>
    <t>ГБУЗ "Гурьевская РБ" ФП д. Мостовая</t>
  </si>
  <si>
    <t xml:space="preserve">ГБУЗ "Ижморская РБ" </t>
  </si>
  <si>
    <t>ГБУЗ "Ижморская РБ" ФАП д. Азаново</t>
  </si>
  <si>
    <t>ГБУЗ "Ижморская РБ" ФАП с. Берикуль</t>
  </si>
  <si>
    <t>ГБУЗ "Ижморская РБ" ФАП с. Воскресенка</t>
  </si>
  <si>
    <t>ГБУЗ "Ижморская РБ" ФАП с. Иверка</t>
  </si>
  <si>
    <t>ГБУЗ "Ижморская РБ" ФАП с. Ижморка 2-я</t>
  </si>
  <si>
    <t>ГБУЗ "Ижморская РБ" ФАП д. Красная Тайга</t>
  </si>
  <si>
    <t>ГБУЗ "Ижморская РБ" ФАП с. Красный Яр</t>
  </si>
  <si>
    <t>ГБУЗ "Ижморская РБ" ФАП с. Летяжка</t>
  </si>
  <si>
    <t>ГБУЗ "Ижморская РБ" ФАП с. Ломачевка</t>
  </si>
  <si>
    <t>ГБУЗ "Ижморская РБ" ФАП д. Нижегородка</t>
  </si>
  <si>
    <t>ГБУЗ "Ижморская РБ" ФАП с. Новославянка</t>
  </si>
  <si>
    <t>ГБУЗ "Ижморская РБ" ФАП п. Новый Свет</t>
  </si>
  <si>
    <t>ГБУЗ "Ижморская РБ" ФАП с. Островка</t>
  </si>
  <si>
    <t>ГБУЗ "Ижморская РБ" ФАП с. Постниково</t>
  </si>
  <si>
    <t>ГБУЗ "Ижморская РБ" ФАП с. Почитанка</t>
  </si>
  <si>
    <t>ГБУЗ "Ижморская РБ" ФАП с. Теплая Речка</t>
  </si>
  <si>
    <t>ГБУЗ "Ижморская РБ" ФАП с. Тунда</t>
  </si>
  <si>
    <t>ГАУЗ "Кемеровская клиническая РБ имени Б.В. Батиевского"</t>
  </si>
  <si>
    <t>ГАУЗ "Кемеровская клиническая РБ имени Б.В. Батиевского" ФАП с. Андреевка</t>
  </si>
  <si>
    <t>ГАУЗ "Кемеровская клиническая РБ имени Б.В. Батиевского" ФАП п. Благодатный</t>
  </si>
  <si>
    <t>ГАУЗ "Кемеровская клиническая РБ имени Б.В. Батиевского" ФАП с. Верхотомское</t>
  </si>
  <si>
    <t>ГАУЗ "Кемеровская клиническая РБ имени Б.В. Батиевского" ФАП д. Воскресенка</t>
  </si>
  <si>
    <t>ГАУЗ "Кемеровская клиническая РБ имени Б.В. Батиевского" ФАП д. Жургавань</t>
  </si>
  <si>
    <t>ГАУЗ "Кемеровская клиническая РБ имени Б.В. Батиевского" ФАП д. Камышная</t>
  </si>
  <si>
    <t>ГАУЗ "Кемеровская клиническая РБ имени Б.В. Батиевского" ФАП п. Ленинградский</t>
  </si>
  <si>
    <t>ГАУЗ "Кемеровская клиническая РБ имени Б.В. Батиевского" ФАП с. Мазурово</t>
  </si>
  <si>
    <t>ГАУЗ "Кемеровская клиническая РБ имени Б.В. Батиевского" ФАП д. Мозжуха</t>
  </si>
  <si>
    <t>ГАУЗ "Кемеровская клиническая РБ имени Б.В. Батиевского" ФАП п. Новоискитимск</t>
  </si>
  <si>
    <t>ГАУЗ "Кемеровская клиническая РБ имени Б.В. Батиевского" ФАП д. Осиновка</t>
  </si>
  <si>
    <t>ГАУЗ "Кемеровская клиническая РБ имени Б.В. Батиевского" ФАП д. Пещерка</t>
  </si>
  <si>
    <t>ГАУЗ "Кемеровская клиническая РБ имени Б.В. Батиевского" ФАП с. Силино</t>
  </si>
  <si>
    <t>ГАУЗ "Кемеровская клиническая РБ имени Б.В. Батиевского" ФАП д. Смолино</t>
  </si>
  <si>
    <t>ГАУЗ "Кемеровская клиническая РБ имени Б.В. Батиевского" ФАП п. Солнечный</t>
  </si>
  <si>
    <t>ГАУЗ "Кемеровская клиническая РБ имени Б.В. Батиевского" ФАП п. Сосновка-2</t>
  </si>
  <si>
    <t>ГАУЗ "Кемеровская клиническая РБ имени Б.В. Батиевского" ФАП д. Старочервово</t>
  </si>
  <si>
    <t>ГАУЗ "Кемеровская клиническая РБ имени Б.В. Батиевского" ФАП д. Сухая Речка</t>
  </si>
  <si>
    <t>ГАУЗ "Кемеровская клиническая РБ имени Б.В. Батиевского" ФАП д. Сухово</t>
  </si>
  <si>
    <t>ГАУЗ "Кемеровская клиническая РБ имени Б.В. Батиевского" ФАП д. Тебеньковка</t>
  </si>
  <si>
    <t>ГАУЗ "Кемеровская клиническая РБ имени Б.В. Батиевского" ФАП д. Упоровка</t>
  </si>
  <si>
    <t>ГАУЗ "Кемеровская клиническая РБ имени Б.В. Батиевского"ФАП д. Усть-Хмелевка</t>
  </si>
  <si>
    <t>ГАУЗ "Кемеровская клиническая РБ имени Б.В. Батиевского" ФАП п. Черемушки</t>
  </si>
  <si>
    <t>ГАУЗ "Кемеровская клиническая РБ имени Б.В. Батиевского" ФАП п. Успенка</t>
  </si>
  <si>
    <t xml:space="preserve">ГБУЗ КО "Киселевская ГБ" </t>
  </si>
  <si>
    <t>ГБУЗ КО "Киселевская ГБ" ФП с. Верх-Чумыш</t>
  </si>
  <si>
    <t xml:space="preserve">ГБУЗ "Крапивинская РБ" </t>
  </si>
  <si>
    <t>ГБУЗ "Крапивинская РБ" ФАП с. Арсеново</t>
  </si>
  <si>
    <t>ГБУЗ "Крапивинская РБ" ФАП с. Банново</t>
  </si>
  <si>
    <t>ГБУЗ "Крапивинская РБ" ФАП д. Бердюгино</t>
  </si>
  <si>
    <t>ГБУЗ "Крапивинская РБ" ФАП п. Березовка</t>
  </si>
  <si>
    <t>ГБУЗ "Крапивинская РБ" ФАП п. Зеленовский</t>
  </si>
  <si>
    <t>ГБУЗ "Крапивинская РБ" ФАП п. Каменный</t>
  </si>
  <si>
    <t>ГБУЗ "Крапивинская РБ" ФАП д. Ключи</t>
  </si>
  <si>
    <t>ГБУЗ "Крапивинская РБ" ФАП п. Красные Ключи</t>
  </si>
  <si>
    <t>ГБУЗ "Крапивинская РБ" ФАП с. Междугорное</t>
  </si>
  <si>
    <t>ГБУЗ "Крапивинская РБ" ФАП п. Михайловский</t>
  </si>
  <si>
    <t>ГБУЗ "Крапивинская РБ" ФАП п. Перехляй</t>
  </si>
  <si>
    <t>ГБУЗ "Крапивинская РБ" ФАП п. Плотниковский</t>
  </si>
  <si>
    <t>ГБУЗ "Крапивинская РБ" ФАП с. Поперечное</t>
  </si>
  <si>
    <t>ГБУЗ "Крапивинская РБ" ФАП д. Сарапки</t>
  </si>
  <si>
    <t>ГБУЗ "Крапивинская РБ" ФАП д. Скарюпино</t>
  </si>
  <si>
    <t xml:space="preserve">ГАУЗ "Ленинск-Кузнецкая РБ" </t>
  </si>
  <si>
    <t>ГАУЗ "Ленинск-Кузнецкая РБ" ФАП с. Ариничево</t>
  </si>
  <si>
    <t>ГАУЗ "Ленинск-Кузнецкая РБ" ФАП д. Возвышенка</t>
  </si>
  <si>
    <t>ГАУЗ "Ленинск-Кузнецкая РБ" ФАП п. Восходящий</t>
  </si>
  <si>
    <t>ГАУЗ "Ленинск-Кузнецкая РБ" ФАП п. Демьяновка</t>
  </si>
  <si>
    <t>ГАУЗ "Ленинск-Кузнецкая РБ" ФАП п. Ивановка</t>
  </si>
  <si>
    <t>ГАУЗ "Ленинск-Кузнецкая РБ" ФАП с. Камышино</t>
  </si>
  <si>
    <t>ГАУЗ "Ленинск-Кузнецкая РБ" ФАП п. Клейзавода</t>
  </si>
  <si>
    <t>ГАУЗ "Ленинск-Кузнецкая РБ" ФАП п. Кокуй</t>
  </si>
  <si>
    <t>ГАУЗ "Ленинск-Кузнецкая РБ" ФАП п. Красная Поляна</t>
  </si>
  <si>
    <t>ГАУЗ "Ленинск-Кузнецкая РБ" ФАП д. Красноярка</t>
  </si>
  <si>
    <t>ГАУЗ "Ленинск-Кузнецкая РБ" ФАП п. Мирный</t>
  </si>
  <si>
    <t>ГАУЗ "Ленинск-Кузнецкая РБ" ФАП п. Мусохраново</t>
  </si>
  <si>
    <t>ГАУЗ "Ленинск-Кузнецкая РБ" ФАП п. Новогеоргиевка</t>
  </si>
  <si>
    <t>ГАУЗ "Ленинск-Кузнецкая РБ" ФАП п. Новогородец</t>
  </si>
  <si>
    <t>ГАУЗ "Ленинск-Кузнецкая РБ" ФАП д. Новопокасьма</t>
  </si>
  <si>
    <t>ГАУЗ "Ленинск-Кузнецкая РБ" ФАП д. Новопокровка</t>
  </si>
  <si>
    <t>ГАУЗ "Ленинск-Кузнецкая РБ" ФАП п. Новый</t>
  </si>
  <si>
    <t>ГАУЗ "Ленинск-Кузнецкая РБ" ФАП п. Орловский</t>
  </si>
  <si>
    <t>ГАУЗ "Ленинск-Кузнецкая РБ" ФАП с. Панфилово</t>
  </si>
  <si>
    <t>ГАУЗ "Ленинск-Кузнецкая РБ" ФАП д. Покровка</t>
  </si>
  <si>
    <t>ГАУЗ "Ленинск-Кузнецкая РБ" ФАП п. Родниковый</t>
  </si>
  <si>
    <t>ГАУЗ "Ленинск-Кузнецкая РБ" ФАП п. Русско-Урский п</t>
  </si>
  <si>
    <t>ГАУЗ "Ленинск-Кузнецкая РБ" ФАП п. Свердловский</t>
  </si>
  <si>
    <t>ГАУЗ "Ленинск-Кузнецкая РБ" ФАП д. Семеново</t>
  </si>
  <si>
    <t>ГАУЗ "Ленинск-Кузнецкая РБ" ФАП д. Соколовка</t>
  </si>
  <si>
    <t>ГАУЗ "Ленинск-Кузнецкая РБ" ФАП п. Солнечный</t>
  </si>
  <si>
    <t>ГАУЗ "Ленинск-Кузнецкая РБ" ФАП д. Торопово</t>
  </si>
  <si>
    <t>ГАУЗ "Ленинск-Кузнецкая РБ" ФАП д. Трекино</t>
  </si>
  <si>
    <t>ГАУЗ "Ленинск-Кузнецкая РБ" ФАП с. Худяшово</t>
  </si>
  <si>
    <t>ГАУЗ "Ленинск-Кузнецкая РБ" ФАП п. Чкаловский</t>
  </si>
  <si>
    <t>ГАУЗ "Ленинск-Кузнецкая РБ" ФАП с. Чусовитино</t>
  </si>
  <si>
    <t>ГАУЗ "Ленинск-Кузнецкая РБ" ФАП с. Шабаново</t>
  </si>
  <si>
    <t>ГБУЗ "Мариинская ГБ имени В.М.Богониса"</t>
  </si>
  <si>
    <t>ГБУЗ "Мариинская ГБ имени В.М.Богониса"ФАП п/ст Антибесская</t>
  </si>
  <si>
    <t>ГБУЗ "Мариинская ГБ имени В.М.Богониса"ФАП с. Белогородка</t>
  </si>
  <si>
    <t>ГБУЗ "Мариинская ГБ имени В.М.Богониса"ФАП с. Большой Антибес</t>
  </si>
  <si>
    <t>ГБУЗ "Мариинская ГБ имени В.М.Богониса"ФАП д. Знаменка</t>
  </si>
  <si>
    <t>ГБУЗ "Мариинская ГБ имени В.М.Богониса"ФАП д. Кайдулы</t>
  </si>
  <si>
    <t>ГБУЗ "Мариинская ГБ имени В.М.Богониса"ФАП д. Камышенка</t>
  </si>
  <si>
    <t>ГБУЗ "Мариинская ГБ имени В.М.Богониса"ФАП д. Кирсановка</t>
  </si>
  <si>
    <t>ГБУЗ "Мариинская ГБ имени В.М.Богониса"ФАП с. Колеул</t>
  </si>
  <si>
    <t>ГБУЗ "Мариинская ГБ имени В.М.Богониса"ФАП д. Константиновка</t>
  </si>
  <si>
    <t>ГБУЗ "Мариинская ГБ имени В.М.Богониса"ФАП д. Куркули</t>
  </si>
  <si>
    <t>ГБУЗ "Мариинская ГБ имени В.М.Богониса"ФАП п. Лебяжий</t>
  </si>
  <si>
    <t>ГБУЗ "Мариинская ГБ имени В.М.Богониса"ФАП с. Малый Антибес</t>
  </si>
  <si>
    <t>ГБУЗ "Мариинская ГБ имени В.М.Богониса"ФАП с. Мальковка</t>
  </si>
  <si>
    <t>ГБУЗ "Мариинская ГБ имени В.М.Богониса"ФАП д. Милехино</t>
  </si>
  <si>
    <t>ГБУЗ "Мариинская ГБ имени В.М.Богониса"ФАП с. Николаевка 1-я</t>
  </si>
  <si>
    <t>ГБУЗ "Мариинская ГБ имени В.М.Богониса"ФАП с. Николаевка 2-я</t>
  </si>
  <si>
    <t>ГБУЗ "Мариинская ГБ имени В.М.Богониса"ФАП с. Обояновка</t>
  </si>
  <si>
    <t>ГБУЗ "Мариинская ГБ имени В.М.Богониса"ФАП п. Первомайский</t>
  </si>
  <si>
    <t>ГБУЗ "Мариинская ГБ имени В.М.Богониса"ФАП д. Петровка</t>
  </si>
  <si>
    <t>ГБУЗ "Мариинская ГБ имени В.М.Богониса"ФАП п. Пихтовка</t>
  </si>
  <si>
    <t>ГБУЗ "Мариинская ГБ имени В.М.Богониса"ФАП с. Подъельники</t>
  </si>
  <si>
    <t>ГБУЗ "Мариинская ГБ имени В.М.Богониса"ФАП п. Правдинка</t>
  </si>
  <si>
    <t>ГБУЗ "Мариинская ГБ имени В.М.Богониса"ФАП с. Приметкино</t>
  </si>
  <si>
    <t>ГБУЗ "Мариинская ГБ имени В.М.Богониса"ФАП д. Пристань 2-я</t>
  </si>
  <si>
    <t>ГБУЗ "Мариинская ГБ имени В.М.Богониса"ФАП д. Раевка</t>
  </si>
  <si>
    <t>ГБУЗ "Мариинская ГБ имени В.М.Богониса"ФАП с. Рубино</t>
  </si>
  <si>
    <t>ГБУЗ "Мариинская ГБ имени В.М.Богониса"ФАП с. Таежно-Михайловка</t>
  </si>
  <si>
    <t>ГБУЗ "Мариинская ГБ имени В.М.Богониса"ФАП с. Тенгулы</t>
  </si>
  <si>
    <t>ГБУЗ "Мариинская ГБ имени В.М.Богониса"ФАП с. Туйла</t>
  </si>
  <si>
    <t>ГБУЗ "Мариинская ГБ имени В.М.Богониса"ФАП д. Тундинка</t>
  </si>
  <si>
    <t>ГБУЗ "Мариинская ГБ имени В.М.Богониса"ФАП д. Тюменево</t>
  </si>
  <si>
    <t>ГБУЗ "Мариинская ГБ имени В.М.Богониса"ФАП п. Чистопольский</t>
  </si>
  <si>
    <t xml:space="preserve">ГБУЗ "Междуреченская ГБ" </t>
  </si>
  <si>
    <t>ГБУЗ "Междуреченская ГБ" ФАП п. Майзас</t>
  </si>
  <si>
    <t>ГБУЗ "Междуреченская ГБ" ФАП п. Ортон</t>
  </si>
  <si>
    <t>ГБУЗ "Междуреченская ГБ" ФАП п. Теба</t>
  </si>
  <si>
    <t xml:space="preserve">ГБУЗ "Мысковская ГБ" </t>
  </si>
  <si>
    <t>ГБУЗ  "Мысковская ГБ" ФП п. Чувашка</t>
  </si>
  <si>
    <t>ГАУЗ "Новокузнецкая ГКБ № 1 имени Г.П.Курбатова"</t>
  </si>
  <si>
    <t>ГАУЗ "Новокузнецкая ГКБ № 1 имени Г.П.Курбатова"ФАП п. Ананьино</t>
  </si>
  <si>
    <t>ГАУЗ "Новокузнецкая ГКБ № 1 имени Г.П.Курбатова"ФАП с. Анисимово</t>
  </si>
  <si>
    <t>ГАУЗ "Новокузнецкая ГКБ № 1 имени Г.П.Курбатова"ФАП п.Апанас</t>
  </si>
  <si>
    <t>ГАУЗ "Новокузнецкая ГКБ № 1 имени Г.П.Курбатова"ФАП с. Ашмарино</t>
  </si>
  <si>
    <t>ГАУЗ "Новокузнецкая ГКБ № 1 имени Г.П.Курбатова"ФАП п. Баевка</t>
  </si>
  <si>
    <t>ГАУЗ "Новокузнецкая ГКБ № 1 имени Г.П.Курбатова"ФАП с. Березово</t>
  </si>
  <si>
    <t>ГАУЗ "Новокузнецкая ГКБ № 1 имени Г.П.Курбатова"ФАП с. Бедарево</t>
  </si>
  <si>
    <t>ГАУЗ "Новокузнецкая ГКБ № 1 имени Г.П.Курбатова"ФАП с. Бенжереп 1-й</t>
  </si>
  <si>
    <t>ГАУЗ "Новокузнецкая ГКБ № 1 имени Г.П.Курбатова"ФАП с. Бенжереп 2-й</t>
  </si>
  <si>
    <t>ГАУЗ "Новокузнецкая ГКБ № 1 имени Г.П.Курбатова"ФАП с. Боровково</t>
  </si>
  <si>
    <t>ГАУЗ "Новокузнецкая ГКБ № 1 имени Г.П.Курбатова"ФАП с. Бунгур</t>
  </si>
  <si>
    <t>ГАУЗ "Новокузнецкая ГКБ № 1 имени Г.П.Курбатова"ФАП п. Гавриловка (Куртуковский с/с)</t>
  </si>
  <si>
    <t>ГАУЗ "Новокузнецкая ГКБ № 1 имени Г.П.Курбатова"ФАП п. Елань</t>
  </si>
  <si>
    <t>ГАУЗ "Новокузнецкая ГКБ № 1 имени Г.П.Курбатова"ФАП п/ст Ерунаково</t>
  </si>
  <si>
    <t>ГАУЗ "Новокузнецкая ГКБ № 1 имени Г.П.Курбатова"ФАП п. Загадное</t>
  </si>
  <si>
    <t>ГАУЗ "Новокузнецкая ГКБ № 1 имени Г.П.Курбатова"ФАП п. Загорский</t>
  </si>
  <si>
    <t>ГАУЗ "Новокузнецкая ГКБ № 1 имени Г.П.Курбатова"ФАП п. Зеленый Луг</t>
  </si>
  <si>
    <t>ГАУЗ "Новокузнецкая ГКБ № 1 имени Г.П.Курбатова"ФАП п. Казанково</t>
  </si>
  <si>
    <t>ГАУЗ "Новокузнецкая ГКБ № 1 имени Г.П.Курбатова"ФАП п. Кандалеп</t>
  </si>
  <si>
    <t>ГАУЗ "Новокузнецкая ГКБ № 1 имени Г.П.Курбатова"ФАП с. Красная Орловка</t>
  </si>
  <si>
    <t>ГАУЗ "Новокузнецкая ГКБ № 1 имени Г.П.Курбатова"ФАП с. Красулино</t>
  </si>
  <si>
    <t>ГАУЗ "Новокузнецкая ГКБ № 1 имени Г.П.Курбатова"ФАП с. Кругленькое</t>
  </si>
  <si>
    <t>ГАУЗ "Новокузнецкая ГКБ № 1 имени Г.П.Курбатова"ФАП с. Куртуково</t>
  </si>
  <si>
    <t>ГАУЗ "Новокузнецкая ГКБ № 1 имени Г.П.Курбатова"ФАП с. Лыс</t>
  </si>
  <si>
    <t>ГАУЗ "Новокузнецкая ГКБ № 1 имени Г.П.Курбатова"ФАП п. Мир</t>
  </si>
  <si>
    <t>ГАУЗ "Новокузнецкая ГКБ № 1 имени Г.П.Курбатова"ФАП д. Митино</t>
  </si>
  <si>
    <t>ГАУЗ "Новокузнецкая ГКБ № 1 имени Г.П.Курбатова"ФАП д. Михайловка</t>
  </si>
  <si>
    <t>ГАУЗ "Новокузнецкая ГКБ № 1 имени Г.П.Курбатова"ФАП п.Мутный</t>
  </si>
  <si>
    <t>ГАУЗ "Новокузнецкая ГКБ № 1 имени Г.П.Курбатова"ФАП п.Недорезово</t>
  </si>
  <si>
    <t>ГАУЗ "Новокузнецкая ГКБ № 1 имени Г.П.Курбатова"ФАП п. Николаевка</t>
  </si>
  <si>
    <t>ГАУЗ "Новокузнецкая ГКБ № 1 имени Г.П.Курбатова"ФАП п. Подгорный</t>
  </si>
  <si>
    <t>ГАУЗ "Новокузнецкая ГКБ № 1 имени Г.П.Курбатова"ФАП п. Рассвет</t>
  </si>
  <si>
    <t>ГАУЗ "Новокузнецкая ГКБ № 1 имени Г.П.Курбатова"ФАП с. Сары-Чумыш</t>
  </si>
  <si>
    <t>ГАУЗ "Новокузнецкая ГКБ № 1 имени Г.П.Курбатова"ФАП п. Северный</t>
  </si>
  <si>
    <t>ГАУЗ "Новокузнецкая ГКБ № 1 имени Г.П.Курбатова"ФАП с. Сидорово</t>
  </si>
  <si>
    <t>ГАУЗ "Новокузнецкая ГКБ № 1 имени Г.П.Курбатова"ФАП п. Степной</t>
  </si>
  <si>
    <t>ГАУЗ "Новокузнецкая ГКБ № 1 имени Г.П.Курбатова"ФАП с. Тайлеп</t>
  </si>
  <si>
    <t>закрыт с 01.01.22</t>
  </si>
  <si>
    <t>ГАУЗ "Новокузнецкая ГКБ № 1 имени Г.П.Курбатова"ФАП п. Тальжино</t>
  </si>
  <si>
    <t>ГАУЗ "Новокузнецкая ГКБ № 1 имени Г.П.Курбатова"ФАП п/ст Тальжино</t>
  </si>
  <si>
    <t>ГАУЗ "Новокузнецкая ГКБ № 1 имени Г.П.Курбатова" ФАП п. Таргайский Дом отдыха</t>
  </si>
  <si>
    <t>ГАУЗ "Новокузнецкая ГКБ № 1 имени Г.П.Курбатова"ФАП п. Терехино</t>
  </si>
  <si>
    <t>ГАУЗ "Новокузнецкая ГКБ № 1 имени Г.П.Курбатова"ФАП п. Успенка</t>
  </si>
  <si>
    <t>ГАУЗ "Новокузнецкая ГКБ № 1 имени Г.П.Курбатова"ФАП п. Усть-Аскарлы</t>
  </si>
  <si>
    <t>ГАУЗ "Новокузнецкая ГКБ № 1 имени Г.П.Курбатова"ФАП с. Чистая Грива</t>
  </si>
  <si>
    <t>ГАУЗ "Новокузнецкая ГКБ № 1 имени Г.П.Курбатова"ФАП п. Чичербаево</t>
  </si>
  <si>
    <t>ГАУЗ "Новокузнецкая ГКБ № 1 имени Г.П.Курбатова"ФАП с. Ячменюха</t>
  </si>
  <si>
    <t>ГАУЗ "Новокузнецкая ГКБ № 1 имени Г.П.Курбатова"ФАП п. Заречный</t>
  </si>
  <si>
    <t>ГАУЗ "Новокузнецкая ГКБ № 1 имени Г.П.Курбатова"ФАП п. Федоровка</t>
  </si>
  <si>
    <t xml:space="preserve">ГБУЗ "Прокопьевская РБ" </t>
  </si>
  <si>
    <t>ГБУЗ "Прокопьевская РБ" ФАП д. Антоновка</t>
  </si>
  <si>
    <t>ГБУЗ "Прокопьевская РБ" ФАП п. Большой Керлегеш</t>
  </si>
  <si>
    <t>ГБУЗ "Прокопьевская РБ" ФАП п. Индустрия</t>
  </si>
  <si>
    <t>ГБУЗ "Прокопьевская РБ" ФАП с. Инченково</t>
  </si>
  <si>
    <t>ГБУЗ "Прокопьевская РБ" ФАП д. Каменный Ключ</t>
  </si>
  <si>
    <t>ГБУЗ "Прокопьевская РБ" ФАП с. Карагайла</t>
  </si>
  <si>
    <t>ГБУЗ "Прокопьевская РБ" ФАП п. Ключи</t>
  </si>
  <si>
    <t>ГБУЗ "Прокопьевская РБ" ФАП п. Кольчегиз</t>
  </si>
  <si>
    <t>ГБУЗ "Прокопьевская РБ" ФАП с. Кутоново</t>
  </si>
  <si>
    <t>ГБУЗ "Прокопьевская РБ" ФАП д. Лукьяновка</t>
  </si>
  <si>
    <t>ГБУЗ "Прокопьевская РБ" ФАП с. Лучшево</t>
  </si>
  <si>
    <t>ГБУЗ "Прокопьевская РБ" ФАП п. Маяковка</t>
  </si>
  <si>
    <t>ГБУЗ "Прокопьевская РБ" ФАП с. Михайловка</t>
  </si>
  <si>
    <t>ГБУЗ "Прокопьевская РБ" ФАП с.  Новорождественское</t>
  </si>
  <si>
    <t>ГБУЗ "Прокопьевская РБ" ФАП п. Новостройка</t>
  </si>
  <si>
    <t>ГБУЗ "Прокопьевская РБ" ФАП п. Октябрь</t>
  </si>
  <si>
    <t>ГБУЗ "Прокопьевская РБ" ФАП п. Октябрьский</t>
  </si>
  <si>
    <t>ГБУЗ "Прокопьевская РБ" ФАП п. Первомайский</t>
  </si>
  <si>
    <t>ГБУЗ "Прокопьевская РБ" ФАП п. Плодопитомник</t>
  </si>
  <si>
    <t>ГБУЗ "Прокопьевская РБ" ФАП п. Пушкино</t>
  </si>
  <si>
    <t>ГБУЗ "Прокопьевская РБ" ФАП п. Свободный</t>
  </si>
  <si>
    <t>ГБУЗ "Прокопьевская РБ" ФАП п. Севск</t>
  </si>
  <si>
    <t>ГБУЗ "Прокопьевская РБ" ФАП п. Серп и Молот</t>
  </si>
  <si>
    <t>ГБУЗ "Прокопьевская РБ" ФАП п. Смышляево</t>
  </si>
  <si>
    <t>ГБУЗ "Прокопьевская РБ" ФАП с. Соколово</t>
  </si>
  <si>
    <t>ГБУЗ "Прокопьевская РБ" ФАП п/ст Терентьевская</t>
  </si>
  <si>
    <t>ГБУЗ "Прокопьевская РБ" ФАП п. Тихоновка</t>
  </si>
  <si>
    <t>ГБУЗ "Прокопьевская РБ" ФАП п. Тихоновка (Терентьевская)</t>
  </si>
  <si>
    <t>ГБУЗ "Прокопьевская РБ" ФАП п. Тыхта</t>
  </si>
  <si>
    <t>ГБУЗ "Прокопьевская РБ" ФАП п. Ускатский</t>
  </si>
  <si>
    <t>ГБУЗ "Прокопьевская РБ" ФАП п. Центральный</t>
  </si>
  <si>
    <t>ГБУЗ "Прокопьевская РБ" ФАП п. Чапаевский</t>
  </si>
  <si>
    <t>ГБУЗ "Прокопьевская РБ" ФАП с. Шарап</t>
  </si>
  <si>
    <t>ГБУЗ "Прокопьевская РБ" ФАП п. Школьный</t>
  </si>
  <si>
    <t>ГБУЗ "Прокопьевская РБ" ФАП п. Ясная Поляна</t>
  </si>
  <si>
    <t xml:space="preserve">ГБУЗ "Промышленновская РБ" </t>
  </si>
  <si>
    <t>ГБУЗ "Промышленновская РБ" ФАП с. Абышево</t>
  </si>
  <si>
    <t>ГБУЗ "Промышленновская РБ" ФАП д. Байрак</t>
  </si>
  <si>
    <t>ГБУЗ "Промышленновская РБ" ФАП д. Васьково</t>
  </si>
  <si>
    <t>ГБУЗ "Промышленновская РБ" ФАП п. Голубево</t>
  </si>
  <si>
    <t>ГБУЗ "Промышленновская РБ" ФАП д. Денисовка</t>
  </si>
  <si>
    <t>ГБУЗ "Промышленновская РБ" ФАП д. Еремино</t>
  </si>
  <si>
    <t>ГБУЗ "Промышленновская РБ" ФАП с. Журавлево</t>
  </si>
  <si>
    <t>ГБУЗ "Промышленновская РБ" ФАП п. Иваново-Родионовский</t>
  </si>
  <si>
    <t>ГБУЗ "Промышленновская РБ" ФАП д. Калинкино</t>
  </si>
  <si>
    <t>ГБУЗ "Промышленновская РБ" ФАП д. Калтышино</t>
  </si>
  <si>
    <t>ГБУЗ "Промышленновская РБ" ФАП д. Каменка</t>
  </si>
  <si>
    <t>ГБУЗ "Промышленновская РБ" ФАП д. Колычево</t>
  </si>
  <si>
    <t>ГБУЗ "Промышленновская РБ" ФАП с. Лебеди</t>
  </si>
  <si>
    <t>ГБУЗ "Промышленновская РБ" ФАП д. Озерки</t>
  </si>
  <si>
    <t>ГБУЗ "Промышленновская РБ" ФАП п. Октябрьский</t>
  </si>
  <si>
    <t>ГБУЗ "Промышленновская РБ" ФАП с. Окунево</t>
  </si>
  <si>
    <t>ГБУЗ "Промышленновская РБ" ФП д. Пархаевка</t>
  </si>
  <si>
    <t>ГБУЗ "Промышленновская РБ" ФАП п. Первомайский</t>
  </si>
  <si>
    <t>ГБУЗ "Промышленновская РБ" ФАП д. Пор-Искитим</t>
  </si>
  <si>
    <t>ГБУЗ "Промышленновская РБ" ФАП д. Портнягино</t>
  </si>
  <si>
    <t>ГБУЗ "Промышленновская РБ" ФП д. Прогресс</t>
  </si>
  <si>
    <t>ГБУЗ "Промышленновская РБ" ФП д. Протопопово</t>
  </si>
  <si>
    <t>ГБУЗ "Промышленновская РБ" ФАП д. Пушкино</t>
  </si>
  <si>
    <t>ГБУЗ "Промышленновская РБ" ФАП д. Пьяново</t>
  </si>
  <si>
    <t>ГБУЗ "Промышленновская РБ" ФАП п. Соревнование</t>
  </si>
  <si>
    <t>ГБУЗ "Промышленновская РБ" ФАП с. Труд</t>
  </si>
  <si>
    <t>ГБУЗ "Промышленновская РБ" ФАП д. Усть-Каменка</t>
  </si>
  <si>
    <t>ГБУЗ "Промышленновская РБ" ФАП д. Усть-Тарсьма</t>
  </si>
  <si>
    <t>ГБУЗ "Промышленновская РБ" ФАП д. Уфимцево</t>
  </si>
  <si>
    <t>ГБУЗ "Промышленновская РБ" ФАП д. Ушаково</t>
  </si>
  <si>
    <t>ГБУЗ "Промышленновская РБ" ФАП п. Цветущий</t>
  </si>
  <si>
    <t>ГБУЗ "Промышленновская РБ" ФАП д. Шуринка</t>
  </si>
  <si>
    <t xml:space="preserve">ГБУЗ "Таштагольская РБ" </t>
  </si>
  <si>
    <t>ГБУЗ "Таштагольская РБ" ФАП п. Алтамаш</t>
  </si>
  <si>
    <t>ГБУЗ "Таштагольская РБ" ФАП п. Амзас</t>
  </si>
  <si>
    <t>ГБУЗ "Таштагольская РБ" ФАП п. Калары</t>
  </si>
  <si>
    <t>ГБУЗ "Таштагольская РБ" ФАП п. Килинск</t>
  </si>
  <si>
    <t>ГБУЗ "Таштагольская РБ" ФАП п. Ключевой</t>
  </si>
  <si>
    <t>ГБУЗ "Таштагольская РБ" ФАП п. Мрассу</t>
  </si>
  <si>
    <t>ГБУЗ "Таштагольская РБ" ФАП п. Центральный</t>
  </si>
  <si>
    <t>ГБУЗ "Таштагольская РБ" ФАП п. Чугунаш</t>
  </si>
  <si>
    <t>ГБУЗ "Таштагольская РБ" ФАП пос. Чулеш</t>
  </si>
  <si>
    <t>ГБУЗ "Тисульская РБ имени А.П. Петренко"</t>
  </si>
  <si>
    <t>ГБУЗ "Тисульская РБ имени А.П. Петренко" ФАП д. Байла</t>
  </si>
  <si>
    <t>ГБУЗ "Тисульская РБ имени А.П. Петренко" ФАП п. Берикульский</t>
  </si>
  <si>
    <t>ГБУЗ "Тисульская РБ имени А.П. Петренко" ФАП п. Большая Натальевка</t>
  </si>
  <si>
    <t>ГБУЗ "Тисульская РБ имени А.П. Петренко" ФАП д. Большепичугино</t>
  </si>
  <si>
    <t>ГБУЗ "Тисульская РБ имени А.П. Петренко" ФАП с. Большой Берчикуль</t>
  </si>
  <si>
    <t>ГБУЗ "Тисульская РБ имени А.П. Петренко" ФАП д. Вознесенка</t>
  </si>
  <si>
    <t>ГБУЗ "Тисульская РБ имени А.П. Петренко" ФАП д. Дворниково</t>
  </si>
  <si>
    <t>ГБУЗ "Тисульская РБ имени А.П. Петренко" ФАП д. Кайчак</t>
  </si>
  <si>
    <t>ГБУЗ "Тисульская РБ имени А.П. Петренко" ФАП с. Колба</t>
  </si>
  <si>
    <t>ГБУЗ "Тисульская РБ имени А.П. Петренко" ФАП д. Кондрашка</t>
  </si>
  <si>
    <t>ГБУЗ "Тисульская РБ имени А.П. Петренко" ФАП с. Куликовка</t>
  </si>
  <si>
    <t>ГБУЗ "Тисульская РБ имени А.П. Петренко" ФАП д. Листвянка</t>
  </si>
  <si>
    <t>ГБУЗ "Тисульская РБ имени А.П. Петренко" ФАП п. Макаракский</t>
  </si>
  <si>
    <t>ГБУЗ "Тисульская РБ имени А.П. Петренко" ФАП п.Полуторник</t>
  </si>
  <si>
    <t>ГБУЗ "Тисульская РБ имени А.П. Петренко" ФАП п. Ржавчик</t>
  </si>
  <si>
    <t>ГБУЗ "Тисульская РБ имени А.П. Петренко" ФАП д. Серебряково</t>
  </si>
  <si>
    <t>ГБУЗ "Тисульская РБ имени А.П. Петренко" ФАП с. Третьяково</t>
  </si>
  <si>
    <t>ГБУЗ "Тисульская РБ имени А.П. Петренко" ФАП д. Усть-Барандат</t>
  </si>
  <si>
    <t>ГБУЗ "Тисульская РБ имени А.П. Петренко" ФАП с. Усть-Колба</t>
  </si>
  <si>
    <t>ГБУЗ "Тисульская РБ имени А.П. Петренко" ФАП п. Центральный</t>
  </si>
  <si>
    <t>ГБУЗ "Тисульская РБ имени А.П. Петренко" ФАП с. Тамбар</t>
  </si>
  <si>
    <t>ГБУЗ "Топкинская РБ"</t>
  </si>
  <si>
    <t>ГБУЗ "Топкинская РБ" ФАП д. Бархатово</t>
  </si>
  <si>
    <t>ГБУЗ "Топкинская РБ" ФАП д. Большой Корчуган</t>
  </si>
  <si>
    <t>ГБУЗ "Топкинская РБ" ФАП с. Глубокое</t>
  </si>
  <si>
    <t>ГБУЗ  "Топкинская РБ" ФАП п. Знаменский</t>
  </si>
  <si>
    <t>ГБУЗ "Топкинская РБ" ФАП д. Катково</t>
  </si>
  <si>
    <t>ГБУЗ "Топкинская РБ" ФАП п. Ключевой</t>
  </si>
  <si>
    <t>ГБУЗ "Топкинская РБ" ФАП д. Козлово</t>
  </si>
  <si>
    <t>ГБУЗ "Топкинская РБ" ФАП п. Комсомольский</t>
  </si>
  <si>
    <t>ГБУЗ "Топкинская РБ" ФАП с. Лукошкино</t>
  </si>
  <si>
    <t>ГБУЗ "Топкинская РБ" ФАП п. Магистральный</t>
  </si>
  <si>
    <t>ГБУЗ "Топкинская РБ" ФАП д. Малый Корчуган</t>
  </si>
  <si>
    <t>ГБУЗ "Топкинская РБ" ФАП д. Медынино</t>
  </si>
  <si>
    <t>ГБУЗ "Топкинская РБ" ФАП п. Мокроусовский</t>
  </si>
  <si>
    <t>ГБУЗ "Топкинская РБ" ФАП п. Октябрьский</t>
  </si>
  <si>
    <t>ГБУЗ "Топкинская РБ" ФАП д. Опарино</t>
  </si>
  <si>
    <t>ГБУЗ "Топкинская РБ" ФАП д. Пинигино</t>
  </si>
  <si>
    <t>ГБУЗ "Топкинская РБ" ФАП п. Рассвет</t>
  </si>
  <si>
    <t>ГБУЗ "Топкинская РБ" ФАП д. Симаново</t>
  </si>
  <si>
    <t>ГБУЗ "Топкинская РБ" ФАП д. Терехино</t>
  </si>
  <si>
    <t>ГБУЗ "Топкинская РБ" ФАП с. Топки</t>
  </si>
  <si>
    <t>ГБУЗ "Топкинская РБ" ФАП п. Трещевский</t>
  </si>
  <si>
    <t>ГБУЗ "Топкинская РБ" ФАП д. Тыхта</t>
  </si>
  <si>
    <t>ГБУЗ "Топкинская РБ" ФАП п. Центральный</t>
  </si>
  <si>
    <t>ГБУЗ "Топкинская РБ" ФАП д. Цыпино</t>
  </si>
  <si>
    <t>ГБУЗ "Топкинская РБ" ФАП с. Черемичкино</t>
  </si>
  <si>
    <t>ГБУЗ "Топкинская РБ" ФАП п. Раздолье</t>
  </si>
  <si>
    <t>перевод в ФАП с 01.01.22</t>
  </si>
  <si>
    <t xml:space="preserve">ГБУЗ "Тяжинская РБ" </t>
  </si>
  <si>
    <t>ГБУЗ "Тяжинская РБ" ФАП д. Акимо-Анненка</t>
  </si>
  <si>
    <t>ГБУЗ "Тяжинская РБ" ФАП с. Большая Покровка</t>
  </si>
  <si>
    <t>ГБУЗ "Тяжинская РБ" ФП с. Борисоглебское</t>
  </si>
  <si>
    <t>ГБУЗ "Тяжинская РБ" ФАП с. Бороковка</t>
  </si>
  <si>
    <t>ГБУЗ "Тяжинская РБ" ФП п. Валерьяновка</t>
  </si>
  <si>
    <t>ГБУЗ "Тяжинская РБ" ФАП д. Георгиевка</t>
  </si>
  <si>
    <t>ГБУЗ "Тяжинская РБ" ФП  с. Даниловка</t>
  </si>
  <si>
    <t>ГБУЗ "Тяжинская РБ" ФАП п. Заря</t>
  </si>
  <si>
    <t>ГБУЗ "Тяжинская РБ" ФАП д. Изындаево</t>
  </si>
  <si>
    <t>ГБУЗ "Тяжинская РБ" ФАП с. Кубитет</t>
  </si>
  <si>
    <t>ГБУЗ "Тяжинская РБ" ФАП п. Листвянка</t>
  </si>
  <si>
    <t>ГБУЗ "Тяжинская РБ" ФАП д. Макарово</t>
  </si>
  <si>
    <t>ГБУЗ "Тяжинская РБ" ФАП с. Малопичугино</t>
  </si>
  <si>
    <t>ГБУЗ "Тяжинская РБ" ФАП п. Нововосточный</t>
  </si>
  <si>
    <t>ГБУЗ "Тяжинская РБ" ФАП д. Новомарьинка</t>
  </si>
  <si>
    <t>ГБУЗ "Тяжинская РБ" ФАП с. Новоподзорново</t>
  </si>
  <si>
    <t>ГБУЗ "Тяжинская РБ" ФАП с. Новопокровка</t>
  </si>
  <si>
    <t>ГБУЗ "Тяжинская РБ" ФАП д. Новопреображенка</t>
  </si>
  <si>
    <t>ГБУЗ "Тяжинская РБ" ФАП п. Октябрьский</t>
  </si>
  <si>
    <t>ГБУЗ "Тяжинская РБ" ФАП д. Почаевка</t>
  </si>
  <si>
    <t>ГБУЗ "Тяжинская РБ" ФП с. Преображенка</t>
  </si>
  <si>
    <t>ГБУЗ "Тяжинская РБ" ФАП с. Прокопьево</t>
  </si>
  <si>
    <t>ГБУЗ "Тяжинская РБ" ФП с. Сандайка</t>
  </si>
  <si>
    <t>ГБУЗ "Тяжинская РБ" ФАП с. Старый Тяжин</t>
  </si>
  <si>
    <t>ГБУЗ "Тяжинская РБ" ФАП д. Старый Урюп</t>
  </si>
  <si>
    <t>ГБУЗ "Тяжинская РБ" ФАП с. Ступишино</t>
  </si>
  <si>
    <t>ГБУЗ "Тяжинская РБ" ФАП с. Тисуль</t>
  </si>
  <si>
    <t>ГБУЗ "Тяжинская РБ" ФП д. Тяжино-Вершинка</t>
  </si>
  <si>
    <t>ГБУЗ "Тяжинская РБ" ФАП д. Чернышово</t>
  </si>
  <si>
    <t>ГБУЗ "Тяжинская РБ" ФАП с. Чулым</t>
  </si>
  <si>
    <t xml:space="preserve">ГБУЗ "Чебулинская РБ" </t>
  </si>
  <si>
    <t>ГБУЗ "Чебулинская РБ" ФАП п. 1-й</t>
  </si>
  <si>
    <t>ГБУЗ "Чебулинская РБ" ФАП с. Алчедат</t>
  </si>
  <si>
    <t>ГБУЗ "Чебулинская РБ" ФАП д. Дмитриевка</t>
  </si>
  <si>
    <t>ГБУЗ "Чебулинская РБ" ФАП д. Кураково</t>
  </si>
  <si>
    <t>ГБУЗ "Чебулинская РБ" ФАП д. Курск-Смоленка</t>
  </si>
  <si>
    <t>ГБУЗ "Чебулинская РБ" ФАП д. Михайловка</t>
  </si>
  <si>
    <t>ГБУЗ "Чебулинская РБ" ФАП с. Николаевка</t>
  </si>
  <si>
    <t>ГБУЗ "Чебулинская РБ" ФАП п. Новоивановский</t>
  </si>
  <si>
    <t>ГБУЗ "Чебулинская РБ" ФАП д. Новоказанка</t>
  </si>
  <si>
    <t>ГБУЗ "Чебулинская РБ" ФАП д. Орлово-Розово</t>
  </si>
  <si>
    <t>ГБУЗ "Чебулинская РБ" ФАП д. Покровка</t>
  </si>
  <si>
    <t>ГБУЗ "Чебулинская РБ" ФАП с. Усманка</t>
  </si>
  <si>
    <t>ГБУЗ "Чебулинская РБ" ФАП с. Усть-Чебула</t>
  </si>
  <si>
    <t>ГБУЗ "Чебулинская РБ" ФАП д. Шестаково</t>
  </si>
  <si>
    <t>ГБУЗ "Юргинская ГБ"</t>
  </si>
  <si>
    <t>ГБУЗ "Юргинская ГБ"ФАП д. Белянино</t>
  </si>
  <si>
    <t>ГБУЗ "Юргинская ГБ"ФАП с. Большеямное</t>
  </si>
  <si>
    <t>ГБУЗ "Юргинская ГБ"ФАП с. Варюхино</t>
  </si>
  <si>
    <t>ГБУЗ "Юргинская ГБ"ФАП с. Верх-Тайменка</t>
  </si>
  <si>
    <t>ГБУЗ "Юргинская ГБ"ФАП д. Елгино</t>
  </si>
  <si>
    <t>ГБУЗ "Юргинская ГБ"ФАП п. Заозерный</t>
  </si>
  <si>
    <t>ГБУЗ "Юргинская ГБ"ФАП д. Зеледеево</t>
  </si>
  <si>
    <t>ГБУЗ "Юргинская ГБ"ФАП д. Зимник</t>
  </si>
  <si>
    <t>ГБУЗ "Юргинская ГБ"ФАП д. Кожевниково</t>
  </si>
  <si>
    <t>ГБУЗ "Юргинская ГБ"ФАП д. Копылово</t>
  </si>
  <si>
    <t>ГБУЗ "Юргинская ГБ"ФАП д. Лебяжье-Асаново</t>
  </si>
  <si>
    <t>ГБУЗ "Юргинская ГБ"ФАП д. Макурино</t>
  </si>
  <si>
    <t>ГБУЗ "Юргинская ГБ"ФАП с. Мальцево</t>
  </si>
  <si>
    <t>ГБУЗ "Юргинская ГБ"ФАП д. Пятково</t>
  </si>
  <si>
    <t>ГБУЗ "Юргинская ГБ"ФАП п. Речной</t>
  </si>
  <si>
    <t>ГБУЗ "Юргинская ГБ"ФАП п. Сокольники</t>
  </si>
  <si>
    <t>ГБУЗ "Юргинская ГБ"ФАП д. Старый Шалай</t>
  </si>
  <si>
    <t>ГБУЗ "Юргинская ГБ"ФАП д. Томилово</t>
  </si>
  <si>
    <t>ГБУЗ "Юргинская ГБ"ФАП п. Юргинский</t>
  </si>
  <si>
    <t>ГБУЗ "Юргинская ГБ"ФАП п. Поперечное</t>
  </si>
  <si>
    <t xml:space="preserve">ГАУЗ "Яйская РБ" </t>
  </si>
  <si>
    <t>ГАУЗ "Яйская РБ" ФАП п. Безлесный</t>
  </si>
  <si>
    <t>ГАУЗ "Яйская РБ" ФАП с. Бекет</t>
  </si>
  <si>
    <t>ГАУЗ  "Яйская РБ" ФАП с. Верх-Великосельское</t>
  </si>
  <si>
    <t>ГАУЗ "Яйская РБ" ФАП с. Вознесенка</t>
  </si>
  <si>
    <t>ГАУЗ "Яйская РБ" ФАП д. Данковка</t>
  </si>
  <si>
    <t>ГАУЗ "Яйская РБ" ФАП д. Емельяновка</t>
  </si>
  <si>
    <t>ГАУЗ "Яйская РБ" ФП с. Ишим</t>
  </si>
  <si>
    <t>ГАУЗ "Яйская РБ" ФАП с. Кайла</t>
  </si>
  <si>
    <t>ГАУЗ "Яйская РБ" ФАП п. Майский</t>
  </si>
  <si>
    <t>ГАУЗ "Яйская РБ" ФАП д. Марьевка</t>
  </si>
  <si>
    <t>ГАУЗ "Яйская РБ" ФАП с. Новониколаевка</t>
  </si>
  <si>
    <t>ГАУЗ "Яйская РБ" ФАП п. Новостройка</t>
  </si>
  <si>
    <t>ГАУЗ "Яйская РБ" ФП д. Ольговка</t>
  </si>
  <si>
    <t>ГАУЗ "Яйская РБ" ФАП д. Сергеевка</t>
  </si>
  <si>
    <t>ГАУЗ "Яйская РБ" ФАП п/ст Судженка</t>
  </si>
  <si>
    <t>ГАУЗ "Яйская РБ" ФАП п. Турат</t>
  </si>
  <si>
    <t>ГАУЗ "Яйская РБ" ФАП п. Заречный</t>
  </si>
  <si>
    <t>ГАУЗ "Яйская РБ" ФАП д. Яя-Борик</t>
  </si>
  <si>
    <t>ГБУЗ "Яшкинская РБ"</t>
  </si>
  <si>
    <t>ГБУЗ "Яшкинская РБ" ФАП д. Балахнино</t>
  </si>
  <si>
    <t>ГБУЗ "Яшкинская РБ" ФАП д. Ботьево</t>
  </si>
  <si>
    <t>ГБУЗ "Яшкинская РБ" ФАП д. Власково</t>
  </si>
  <si>
    <t>ГБУЗ "Яшкинская РБ" ФАП д. Дубровка</t>
  </si>
  <si>
    <t>ГБУЗ "Яшкинская РБ" ФАП д. Зырянка</t>
  </si>
  <si>
    <t>ГБУЗ "Яшкинская РБ" ФАП д. Корчуганово</t>
  </si>
  <si>
    <t>ГБУЗ "Яшкинская РБ" ФАП д. Красноселка</t>
  </si>
  <si>
    <t>ГБУЗ "Яшкинская РБ" ФАП д. Кулаково</t>
  </si>
  <si>
    <t>ГБУЗ "Яшкинская РБ" ФАП рзд. Кузель</t>
  </si>
  <si>
    <t>ГБУЗ "Яшкинская РБ" ФАП п.ст. Литвиново</t>
  </si>
  <si>
    <t>ГБУЗ "Яшкинская РБ" ФАП д. Мохово</t>
  </si>
  <si>
    <t>ГБУЗ "Яшкинская РБ" ФАП с. Нижнеяшкино</t>
  </si>
  <si>
    <t>ГБУЗ "Яшкинская РБ" ФАП д. Саломатово</t>
  </si>
  <si>
    <t>ГБУЗ "Яшкинская РБ" ФАП д. Северная</t>
  </si>
  <si>
    <t>ГБУЗ "Яшкинская РБ" ФАП рзд. Сураново</t>
  </si>
  <si>
    <t>ГБУЗ "Яшкинская РБ" ФАП п. Таежный</t>
  </si>
  <si>
    <t>ГБУЗ "Яшкинская РБ" ФАП с. Таловка</t>
  </si>
  <si>
    <t>ГБУЗ "Яшкинская РБ" ФАП д. Шахтер</t>
  </si>
  <si>
    <t>ГБУЗ "Яшкинская РБ" ФАП д. Юрт-Константиновка</t>
  </si>
  <si>
    <t>ГБУЗ "Яшкинская РБ" ФАП пгт Карьерский</t>
  </si>
  <si>
    <t>ГБУЗ "Яшкинская РБ" ФАП п. Яшкинский</t>
  </si>
  <si>
    <t>* Положение об организации оказания первичной медико-санитарной помощи взрослому населению</t>
  </si>
  <si>
    <t>Приложение 1 к доп.соглашению № 2</t>
  </si>
  <si>
    <t>Приложение 2 к Дополнительному соглашению 2</t>
  </si>
  <si>
    <t>Приложение 3 к Дополнительному соглашению 2</t>
  </si>
  <si>
    <t>Приложение 4 к Дополнительному соглашению 2</t>
  </si>
  <si>
    <t>Приложение 27</t>
  </si>
  <si>
    <t>Перечень оснований для отказа в оплате медицинской помощи (уменьшения оплаты медицинской помощи) и уплаты медицинской организацией штрафов по результатам контроля объемов, сроков, качества и условий оказания медицинской помощи, размер санкций (в ред. Приказа Минздрава России от 21.02.2022 N 100н, вступившим в силу с 12.03.2022) [3]</t>
  </si>
  <si>
    <t>Раздел</t>
  </si>
  <si>
    <t>Код нарушения/дефекта</t>
  </si>
  <si>
    <t>Перечень оснований</t>
  </si>
  <si>
    <t>Значение коэффициента для определения размера неоплаты или неполной оплаты затрат медицинской организации на оказание медицинской помощи [1]</t>
  </si>
  <si>
    <t>Значение коэффициента для определения размера штрафа за неоказание, несвоевременное оказание либо оказание медицинской помощи ненадлежащего качества [2]</t>
  </si>
  <si>
    <t>I</t>
  </si>
  <si>
    <t>Раздел 1. Нарушения, выявляемые при проведении медико-экономического контроля</t>
  </si>
  <si>
    <t>1.1.</t>
  </si>
  <si>
    <t>Нарушение условий оказания медицинской помощи, в том числе сроков ожидания медицинской помощи, несвоевременное включение в группу диспансерного наблюдения лиц, которым по результатам проведения профилактических мероприятий или оказания иной медицинской помощи впервые установлены диагнозы, при которых предусмотрено диспансерное наблюдение в соответствии с порядком проведения диспансерного наблюдения.</t>
  </si>
  <si>
    <t>1.2.</t>
  </si>
  <si>
    <t>Невключение в группу диспансерного наблюдения лиц, которым по результатам проведения профилактических мероприятий или оказания иной медицинской помощи впервые установлены диагнозы, при которых предусмотрено диспансерное наблюдение в соответствии с порядком проведения диспансерного наблюдения (в случае, если установление диагноза и постановка на диспансерное наблюдение должно быть осуществлено в рамках одного случая оказания медицинской помощи).</t>
  </si>
  <si>
    <t>(в ред. Приказа Минздрава России от 21.02.2022 N 100н)</t>
  </si>
  <si>
    <t>1.3.</t>
  </si>
  <si>
    <t>Госпитализация застрахованного лица, медицинская помощь которому должна быть оказана в стационаре другого профиля (непрофильная госпитализация), кроме случаев госпитализации для оказания медицинской помощи в неотложной и экстренной форме на койки терапевтического и хирургического профилей.</t>
  </si>
  <si>
    <t>1.4.</t>
  </si>
  <si>
    <t>Нарушения, связанные с оформлением и предъявлением на оплату счетов и реестров счетов, в том числе:</t>
  </si>
  <si>
    <t>1.4.1.</t>
  </si>
  <si>
    <t>наличие ошибок и/или недостоверной информации в реквизитах счета;</t>
  </si>
  <si>
    <t>1.4.2.</t>
  </si>
  <si>
    <t>сумма счета не соответствует итоговой сумме предоставленной медицинской помощи по реестру счетов;</t>
  </si>
  <si>
    <t>1.4.3.</t>
  </si>
  <si>
    <t>наличие незаполненных полей реестра счетов, обязательных к заполнению, в том числе отсутствие указаний о включении в группу диспансерного наблюдения лица, которому установлен диагноз, при котором предусмотрено диспансерное наблюдение, отсутствие сведений о страховом случае с летальным исходом при наличии сведений о смерти застрахованного лица в период оказания ему медицинской помощи по данным персонифицированного учета сведений о застрахованных лицах и (или) о медицинской помощи, оказанной застрахованным лицам;</t>
  </si>
  <si>
    <t>1.4.4.</t>
  </si>
  <si>
    <t>некорректное заполнение полей реестра счетов;</t>
  </si>
  <si>
    <t>1.4.5.</t>
  </si>
  <si>
    <t>заявленная сумма по позиции реестра счетов не корректна (содержит арифметическую ошибку);</t>
  </si>
  <si>
    <t>1.4.6.</t>
  </si>
  <si>
    <t>дата оказания медицинской помощи в реестре счетов не соответствует отчетному периоду/периоду оплаты;</t>
  </si>
  <si>
    <t>1.5.</t>
  </si>
  <si>
    <t>Введение в реестр счетов недостоверных персональных данных застрахованного лица, приводящее к невозможности его полной идентификации (включая ошибки в серии и номере полиса обязательного медицинского страхования, адресе);</t>
  </si>
  <si>
    <t>1.6.</t>
  </si>
  <si>
    <t>Нарушения, связанные с включением в реестр счетов медицинской помощи, не входящей в программу обязательного медицинского страхования, в том числе:</t>
  </si>
  <si>
    <t>1.6.1.</t>
  </si>
  <si>
    <t>включение в реестр счетов видов медицинской помощи, не входящих в программу обязательного медицинского страхования;</t>
  </si>
  <si>
    <t>1.6.2.</t>
  </si>
  <si>
    <t>предъявление к оплате медицинской помощи сверх распределенного объема предоставления медицинской помощи, установленного медицинской организации в соответствии с законодательством об обязательном медицинском страховании;</t>
  </si>
  <si>
    <t>1.6.3.</t>
  </si>
  <si>
    <t>предъявление к оплате медицинской помощи сверх размера финансового обеспечения распределенного объема предоставления медицинской помощи, установленного медицинской организации в соответствии с законодательством об обязательном медицинском страховании;</t>
  </si>
  <si>
    <t>1.6.4.</t>
  </si>
  <si>
    <t>включение в реестр счетов медицинской помощи, подлежащей оплате из других источников финансирования, в том числе тяжелые несчастные случаи на производстве, оплачиваемые Фондом социального страхования, медицинских услуг, оказываемой частными медицинскими организациями в рамках пилотного проекта по вовлечению частных медицинских организаций в оказание медико-социальных услуг лицам в возрасте 65 лет и старше, являющимся гражданами Российской Федерации, в том числе проживающим в сельской местности.</t>
  </si>
  <si>
    <t>1.7.</t>
  </si>
  <si>
    <t>Нарушения, связанные с необоснованным применением тарифа на оплату медицинской помощи, в том числе:</t>
  </si>
  <si>
    <t>1.7.1.</t>
  </si>
  <si>
    <t>включение в реестр счетов случаев оказания медицинской помощи по тарифам на оплату медицинской помощи, неустановленным в соответствии с законодательством об обязательном медицинском страхованиии;</t>
  </si>
  <si>
    <t>1.7.2.</t>
  </si>
  <si>
    <t>включение в реестр счетов случаев оказания медицинской по тарифам на оплату медицинской помощи, не соответствующим установленным в соответствии с законодательством об обязательном медицинском страховании.</t>
  </si>
  <si>
    <t>1.8.</t>
  </si>
  <si>
    <t>Нарушения, связанные с включением в реестр счетов нелицензированных видов медицинской деятельности, в том числе с нарушением лицензионных требований:</t>
  </si>
  <si>
    <t>1.8.1.</t>
  </si>
  <si>
    <t>включение в реестр счетов страховых случаев по видам медицинской деятельности, отсутствующим в действующей лицензии медицинской организации;</t>
  </si>
  <si>
    <t>1.8.2.</t>
  </si>
  <si>
    <t>предоставление реестров счетов в случае прекращения действия лицензии медицинской организации на осуществление медицинской деятельности по случаям оказания медицинской помощи, завершившимся после прекращения действия лицензии медицинской организации;</t>
  </si>
  <si>
    <t>1.8.3.</t>
  </si>
  <si>
    <t>предоставление на оплату реестров счетов, в случае нарушения лицензионных условий и требований при оказании медицинской помощи: в том числе, данные лицензии не соответствуют фактическим адресам осуществления медицинской организацией лицензируемого вида деятельности (на основании информации лицензирующих органов).</t>
  </si>
  <si>
    <t>1.9.</t>
  </si>
  <si>
    <t>Включение в реестр счетов страховых случаев, при которых медицинская помощь оказана медицинским работником, не имеющим сертификата или свидетельства об аккредитации специалиста по профилю оказания медицинской помощи.</t>
  </si>
  <si>
    <t>1.10.</t>
  </si>
  <si>
    <t>Нарушения, связанные с повторным включением в реестр счетов случаев оказания медицинской помощи, в том числе:</t>
  </si>
  <si>
    <t>1.10.1.</t>
  </si>
  <si>
    <t>позиция реестра счетов оплачена ранее (повторное выставление счета на оплату случаев оказания медицинской помощи, которые были оплачены ранее);</t>
  </si>
  <si>
    <t>1.10.2.</t>
  </si>
  <si>
    <t>дублирование случаев оказания медицинской помощи в одном реестре;</t>
  </si>
  <si>
    <t>1.10.3.</t>
  </si>
  <si>
    <t>стоимость отдельной медицинской услуги, включенной в счет, учтена в тарифе на оплату медицинской помощи другой услуги, также предъявленной к оплате медицинской организацией;</t>
  </si>
  <si>
    <t>1.10.4.</t>
  </si>
  <si>
    <t>стоимость медицинской услуги включена в норматив финансового обеспечения оплаты медицинской помощи, оказанной амбулаторно, на прикрепленное население, застрахованное по обязательному медицинскому страхованию.</t>
  </si>
  <si>
    <t>1.10.5.</t>
  </si>
  <si>
    <t>включение в реестр счетов медицинской помощи, оказанной амбулаторно, в период пребывания застрахованного лица в условиях стационара (кроме дня поступления и выписки из стационара, а также оказания медицинской помощи (консультаций) в других медицинских организациях в экстренной и неотложной форме);</t>
  </si>
  <si>
    <t>1.10.6.</t>
  </si>
  <si>
    <t>включение в реестр счетов нескольких страховых случаев, при которых медицинская помощь оказана застрахованному лицу стационарно в один период оплаты с пересечением или совпадением сроков лечения.</t>
  </si>
  <si>
    <t>II</t>
  </si>
  <si>
    <t>Раздел 2. Нарушения, выявляемые при проведении медико-экономической экспертизы</t>
  </si>
  <si>
    <t>2.1.</t>
  </si>
  <si>
    <t>Нарушение сроков ожидания медицинской помощи, установленных территориальной программой обязательного медицинского страхования;</t>
  </si>
  <si>
    <t>2.2.</t>
  </si>
  <si>
    <t>Нарушение условий оказания скорой медицинской помощи, выразившееся в несоблюдении установленного программой обязательного медицинского страхования времени доезда бригады скорой медицинской помощи, при летальном исходе до приезда бригады скорой помощи.</t>
  </si>
  <si>
    <t>2.3.</t>
  </si>
  <si>
    <t>Необоснованный отказ застрахованным лицам в оказании медицинской помощи в соответствии с программами обязательного медицинского страхования, в том числе:</t>
  </si>
  <si>
    <t>Утратили силу. - Приказ Минздрава России от 21.02.2022 N 100н.</t>
  </si>
  <si>
    <t>2.3.1.</t>
  </si>
  <si>
    <t>с отсутствием последующего ухудшения состояния здоровья;</t>
  </si>
  <si>
    <t>2.3.2.</t>
  </si>
  <si>
    <t>с последующим ухудшением состояния здоровья;</t>
  </si>
  <si>
    <t>2.3.3.</t>
  </si>
  <si>
    <t>приведший к летальному исходу.</t>
  </si>
  <si>
    <t>2.4.</t>
  </si>
  <si>
    <t>Несвоевременное включение в группу диспансерного наблюдения застрахованного лица, которому по результатам проведения профилактических мероприятий или оказания иной медицинской помощи впервые установлен диагноз, при котором предусмотрено диспансерное наблюдение</t>
  </si>
  <si>
    <t>2.5.</t>
  </si>
  <si>
    <t>Непроведение диспансерного наблюдения застрахованного лица (за исключением случаев отказа застрахованного лица, проинформированного лечащим врачом и/или страховым представителем о возможности прохождения диспансерного наблюдения, от его прохождения), включенного в группу диспансерного наблюдения, в соответствии с порядком и периодичностью проведения диспансерного наблюдения и перечнем включаемых в них исследований, в том числе:</t>
  </si>
  <si>
    <t>2.5.1.</t>
  </si>
  <si>
    <t>2.5.2.</t>
  </si>
  <si>
    <t>с последующим ухудшением состояния здоровья (за исключением случаев отказа застрахованного лица, проинформированного лечащим врачом и/или страховым представителем о возможности прохождения диспансерного наблюдения, от его прохождения);</t>
  </si>
  <si>
    <t>2.5.3.</t>
  </si>
  <si>
    <t>приведший к летальному исходу (за исключением случаев отказа застрахованного лица, проинформированного лечащим врачом и/или страховым представителем о возможности прохождения диспансерного наблюдения, от его прохождения).</t>
  </si>
  <si>
    <t>2.6.</t>
  </si>
  <si>
    <t>Предоставление на оплату реестров счетов, в случае нарушения лицензионных условий и требований при оказании медицинской помощи: в том числе, данные лицензии не соответствуют фактическим адресам осуществления медицинской организацией лицензируемого вида деятельности (по факту выявления, с учетом информации лицензирующих органов).</t>
  </si>
  <si>
    <t>2.7.</t>
  </si>
  <si>
    <t>Представление в реестрах счетов повторных случаев госпитализации застрахованного лица по одному и тому же заболеванию с длительностью три дня и менее (за исключением случаев, связанных с патологией беременности и родами) в течение четырнадцати календарных дней при оказании медицинской помощи в указанный период в амбулаторных условиях (за исключением случаев, при которых стоимость отдельной медицинской услуги, включенной в счет, учтена в тарифе на оплату медицинской помощи другой услуги, также предъявленной к оплате медицинской организацией).</t>
  </si>
  <si>
    <t>2.8.</t>
  </si>
  <si>
    <t>Необоснованное представление в реестрах счетов случаев оказания застрахованному лицу медицинской помощи, оказанной в условиях дневного стационара в период пребывания в условиях круглосуточного стационара (кроме дня поступления и выписки из стационара, а также консультаций в других медицинских организациях при экстренных и неотложных состояниях).</t>
  </si>
  <si>
    <t>2.9.</t>
  </si>
  <si>
    <t>Взимание платы с застрахованных лиц за оказанную медицинскую помощь, входящую в базовую либо территориальную программу обязательного медицинского страхования, при оказании медицинской помощи в рамках базовой либо территориальной программы обязательного медицинского страхования.</t>
  </si>
  <si>
    <t>2.10.</t>
  </si>
  <si>
    <t>Приобретение пациентом или его представителем в период оказания медицинской помощи по назначению врача лекарственных препаратов для медицинского применения, включенных в перечень жизненно необходимых и важнейших лекарственных препаратов &lt;2&gt;, и (или) медицинских изделий, включенных в перечень медицинских изделий, имплантируемых в организм человека &lt;3&gt;, на основе клинических рекомендаций, с учетом стандартов медицинской помощи.</t>
  </si>
  <si>
    <t>2.11.</t>
  </si>
  <si>
    <t>Отсутствие в реестре счетов сведений о страховом случае с летальным исходом при наличии сведений о смерти застрахованного лица в период оказания ему медицинской помощи в первичной медицинской документации и учетно-отчетной документации медицинской организации.</t>
  </si>
  <si>
    <t>2.12.</t>
  </si>
  <si>
    <t>Непредставление медицинской документации, учетно-отчетной документации, подтверждающей факт оказания застрахованному лицу медицинской помощи в медицинской организации, а также результатов внутреннего и внешнего контроля медицинской организации, безопасности оказания медицинской помощи без объективных причин в течение 10 рабочих дней после получения медицинской организацией соответствующего запроса от Федерального фонда обязательного медицинского страхования или территориального фонда обязательного медицинского страхования, или страховой медицинской организации, или специалиста-эксперта, эксперта качества медицинской помощи, действующего по их поручению.</t>
  </si>
  <si>
    <t>2.13.</t>
  </si>
  <si>
    <t>Отсутствие в документации (несоблюдение требований к оформлению) информированного добровольного согласия застрахованного лица на медицинское вмешательство или отказа застрахованного лица от медицинского вмешательства в установленных законодательством Российской Федерации случаях &lt;4&gt;.</t>
  </si>
  <si>
    <t>2.14.</t>
  </si>
  <si>
    <t>Наличие признаков искажения сведений, представленных в медицинской документации (дописки, исправления, "вклейки", полное переоформление с искажением сведений о проведенных диагностических и лечебных мероприятий, клинической картине заболевания; расхождение сведений об оказании медицинской помощи в различных разделах медицинской документации и/или учетно-отчетной документации, запрошенной на проведение экспертизы).</t>
  </si>
  <si>
    <t>2.15.</t>
  </si>
  <si>
    <t>Дата оказания медицинской помощи, зарегистрированная в первичной медицинской документации и реестре счетов, не соответствует табелю учета рабочего времени врача (в том числе, оказание медицинской помощи в период отпуска, обучения, командировок, выходных дней).</t>
  </si>
  <si>
    <t>2.16.</t>
  </si>
  <si>
    <t>Несоответствие данных медицинской документации данным реестра счетов, в том числе:</t>
  </si>
  <si>
    <t>2.16.1.</t>
  </si>
  <si>
    <t>оплаченный случай оказания медицинской помощи не соответствует тарифу, установленному законодательством об обязательном медицинском страховании;</t>
  </si>
  <si>
    <t>2.16.2.</t>
  </si>
  <si>
    <t>включение в счет на оплату медицинской помощи при отсутствии в медицинской документации сведений, подтверждающих факт оказания медицинской помощи застрахованному лицу.</t>
  </si>
  <si>
    <t>2.16.3.</t>
  </si>
  <si>
    <t>некорректное (неполное) отражение в реестре счета сведений медицинской документации.</t>
  </si>
  <si>
    <t>(введен Приказом Минздрава России от 21.02.2022 N 100н)</t>
  </si>
  <si>
    <t>2.17.</t>
  </si>
  <si>
    <t>Отсутствие в карте стационарного больного протокола врачебной комиссии в случаях назначения застрахованному лицу лекарственного препарата, не входящего в перечень жизненно необходимых и важнейших лекарственных препаратов.</t>
  </si>
  <si>
    <t>2.18.</t>
  </si>
  <si>
    <t>Нарушение сроков ожидания медицинской помощи, установленных территориальной либо базовой программой обязательного медицинского страхования.</t>
  </si>
  <si>
    <t>III</t>
  </si>
  <si>
    <t>Раздел 3 Нарушения, выявляемые при проведении экспертизы качества медицинской помощи</t>
  </si>
  <si>
    <t>3.1.</t>
  </si>
  <si>
    <t>Установление неверного диагноза, связанное с невыполнением, несвоевременным или ненадлежащим выполнением необходимых пациенту диагностических и (или) лечебных мероприятий, оперативных вмешательств в соответствии с порядками оказания медицинской помощи, на основе клинических рекомендаций и с учетом стандартов медицинской помощи, в том числе по результатам проведенного диспансерного наблюдения, с учетом рекомендаций по применению методов профилактики, диагностики, лечения и реабилитации, данных медицинскими работниками национальных медицинских центров в ходе консультаций/консилиумов с применением телемедицинских технологий:</t>
  </si>
  <si>
    <t>3.1.1.</t>
  </si>
  <si>
    <t>не повлиявшее на состояние здоровья застрахованного лица;</t>
  </si>
  <si>
    <t>3.1.2.</t>
  </si>
  <si>
    <t>приведшее к удлинению или укорочению сроков лечения сверх установленных (за исключением случаев отказа застрахованного лица от медицинского вмешательства в установленных законодательством Российской Федерации случаях;</t>
  </si>
  <si>
    <t>3.1.3.</t>
  </si>
  <si>
    <t>приведшее к ухудшению состояния здоровья застрахованного лица, либо создавшее риск прогрессирования имеющегося заболевания, либо создавшее риск возникновения нового заболевания;</t>
  </si>
  <si>
    <t>3.1.4.</t>
  </si>
  <si>
    <t>приведшее к инвалидизации;</t>
  </si>
  <si>
    <t>3.1.5.</t>
  </si>
  <si>
    <t>приведшее к летальному исходу (в том числе при наличии расхождений клинического и патологоанатомического диагнозов);</t>
  </si>
  <si>
    <t>3.2.</t>
  </si>
  <si>
    <t>Невыполнение, несвоевременное или ненадлежащее выполнение необходимых пациенту диагностических и (или) лечебных мероприятий, оперативных вмешательств в соответствии с порядками оказания медицинской помощи, на основе клинических рекомендаций и с учетом стандартов медицинской помощи, в том числе по результатам проведенного диспансерного наблюдения, рекомендаций по применению методов профилактики, диагностики, лечения и реабилитации, данных медицинскими работниками национальных медицинских исследовательских центров в ходе консультаций/консилиумов с применением телемедицинских технологий:</t>
  </si>
  <si>
    <t>3.2.1.</t>
  </si>
  <si>
    <t>3.2.2.</t>
  </si>
  <si>
    <t>приведшее к ухудшению состояния здоровья застрахованного лица, либо создавшее риск прогрессирования имеющегося заболевания, либо создавшее риск возникновения нового заболевания (за исключением случаев отказа застрахованного лица от медицинского вмешательства в установленных законодательством Российской Федерации случаях);</t>
  </si>
  <si>
    <t>3.2.3.</t>
  </si>
  <si>
    <t>приведшее к инвалидизации (за исключением случаев отказа застрахованного лица от медицинского вмешательства в установленных законодательством Российской Федерации случаях);</t>
  </si>
  <si>
    <t>3.2.4.</t>
  </si>
  <si>
    <t>приведшее к летальному исходу (за исключением случаев отказа застрахованного лица от медицинского вмешательства в установленных законодательством Российской Федерации случаях);</t>
  </si>
  <si>
    <t>3.2.5.</t>
  </si>
  <si>
    <t>рекомендаций медицинских работников национальных медицинских исследовательских центров по применению методов профилактики, диагностики, лечения и реабилитации, данных при проведении указанными центрами консультаций/консилиумов с применением консультаций с применением телемедицинских технологий, при необоснованном невыполнении данных рекомендаций;</t>
  </si>
  <si>
    <t>3.2.6.</t>
  </si>
  <si>
    <t>по результатам проведенного диспансерного наблюдения</t>
  </si>
  <si>
    <t>3.3.</t>
  </si>
  <si>
    <t>Выполнение непоказанных, неоправданных с клинической точки зрения, не регламентированных порядками оказания медицинской помощи, клиническими рекомендациями, стандартами медицинской помощи мероприятий, приведшее к ухудшению состояния здоровья застрахованного лица, либо создавшее риск прогрессирования имеющегося заболевания, либо создавшее риск возникновения нового заболевания.</t>
  </si>
  <si>
    <t>3.4.</t>
  </si>
  <si>
    <t>Преждевременное с клинической точки зрения прекращение оказания медицинской помощи при отсутствии клинического эффекта (за исключением случаев отказа застрахованного лица от медицинского вмешательства в установленных законодательством Российской Федерации случаях).</t>
  </si>
  <si>
    <t>3.5.</t>
  </si>
  <si>
    <t>Нарушения при оказании медицинской помощи (в частности, преждевременная выписка из медицинской организации), вследствие которых, при отсутствии положительной динамики в состоянии здоровья, потребовалось повторное обоснованное обращение застрахованного лица за медицинской помощью по поводу того же заболевания в течение четырнадцати дней со дня окончания оказания медицинской помощи амбулаторно, тридцати дней стационарно (повторная госпитализация).</t>
  </si>
  <si>
    <t>3.6.</t>
  </si>
  <si>
    <t>Нарушение по вине медицинской организации преемственности в оказании медицинской помощи (в том числе несвоевременный перевод пациента в медицинскую организацию более высокого уровня), приведшее к удлинению сроков оказания медицинской помощи и (или) ухудшению состояния здоровья застрахованного лица.</t>
  </si>
  <si>
    <t>3.7.</t>
  </si>
  <si>
    <t>Госпитализация застрахованного лица в плановой или неотложной форме с нарушением требований к профильности оказанной медицинской помощи (непрофильная госпитализация), кроме случаев госпитализации в неотложной и экстренной форме с последующим переводом в течение суток в профильные медицинские организации (структурные подразделения медицинских организаций).</t>
  </si>
  <si>
    <t>3.8.</t>
  </si>
  <si>
    <t>Госпитализация застрахованного лица без медицинских показаний (необоснованная госпитализация), медицинская помощь которому могла быть предоставлена в установленном объеме амбулаторно, в дневном стационаре, отсутствие пациента в медицинской организации на дату проверки.</t>
  </si>
  <si>
    <t>3.9.</t>
  </si>
  <si>
    <t>Необоснованное повторное посещение врача одной и той же специальности в один день при оказании медицинской помощи амбулаторно, за исключением повторного посещения для определения показаний к госпитализации, операции, консультациям в других медицинских организациях, в связи с выпиской лекарственных препаратов группам населения, при амбулаторном лечении которых лекарственные препараты отпускаются по рецептам врачей бесплатно и с 50-процентной скидкой, наблюдения беременных женщин, посещений, связанных с выдачей справок и иных медицинских документов.</t>
  </si>
  <si>
    <t>3.10.</t>
  </si>
  <si>
    <t>Наличие расхождений клинического и патолого-анатомического диагнозов 2 - 3 категории, обусловленное непроведением необходимых диагностических исследований (за исключением оказания медицинской помощи в экстренной форме).</t>
  </si>
  <si>
    <t>3.11.</t>
  </si>
  <si>
    <t>Отсутствие в медицинской документации результатов обследований, осмотров, консультаций специалистов, дневниковых записей, позволяющих оценить динамику состояния здоровья застрахованного лица, объем, характер, условия предоставления медицинской помощи и провести оценку качества оказанной медицинской помощи.</t>
  </si>
  <si>
    <t>3.12.</t>
  </si>
  <si>
    <t>Нарушение прав застрахованных лиц на выбор медицинской организации из медицинских организаций, участвующих в реализации территориальной программы обязательного медицинского страхования, базовой программы обязательного медицинского страхования; на выбор врача.</t>
  </si>
  <si>
    <t>3.13.</t>
  </si>
  <si>
    <t>Необоснованное назначение лекарственных препаратов; одновременное назначение лекарственных препаратов со схожим фармакологическим действием; нерациональная лекарственная терапия, в том числе несоответствие дозировок, кратности и длительности приема лекарственных препаратов с учетом стандартов медицинской помощи и клинических рекомендаций, связанные с риском для здоровья пациента.</t>
  </si>
  <si>
    <t>3.14.</t>
  </si>
  <si>
    <t>3.14.1.</t>
  </si>
  <si>
    <t>3.14.2.</t>
  </si>
  <si>
    <t>3.14.3.</t>
  </si>
  <si>
    <t>3.15.</t>
  </si>
  <si>
    <t>Непроведение диспансерного наблюдения застрахованного лица (за исключением случаев отказа застрахованного лица, проинформированного лечащим врачом и (или) страховым представителем о возможности прохождения диспансерного наблюдения, от его прохождения), включенного в группу диспансерного наблюдения, в соответствии с порядком и периодичностью проведения диспансерного наблюдения и перечнем включаемых в указанный порядок исследований, в том числе:</t>
  </si>
  <si>
    <t>3.15.1.</t>
  </si>
  <si>
    <t>3.15.2.</t>
  </si>
  <si>
    <t>с последующим ухудшением состояния здоровья (за исключением случаев отказа застрахованного лица, проинформированного лечащим врачом и (или) страховым представителем о возможности прохождения диспансерного наблюдения, от его прохождения);</t>
  </si>
  <si>
    <t>3.15.3.</t>
  </si>
  <si>
    <t>приведший к летальному исходу (за исключением случаев отказа застрахованного лица, проинформированного лечащим врачом и (или) страховым представителем о возможности прохождения диспансерного наблюдения, от его прохождения).</t>
  </si>
  <si>
    <t>Комментарии:</t>
  </si>
  <si>
    <t>[1] Размер неоплаты (неполной оплаты) затрат медицинской организации на оказание медицинской помощи рассчитывается от размера тарифа на оплату медицинской помощи. Для повторного МЭК реестров, предъявленных до января 2021г., с учетом тарифа стоимости случая.</t>
  </si>
  <si>
    <t>[2]  Размер штрафа, применяемого к МО рассчитывается: - при оказании медицинской помощи в амбулаторных условиях - от ПНФ медицинской помощи, оказанной в амбулаторных условиях, за счет средств ОМС, и устанавливается  на дату проведения контроля; - при оказании скорой медицинской помощи вне медицинской организации - от ПНФ скорой медицинской помощи, оказанной вне медицинской организации, за счет средств ОМС, и устанавливается на дату проведения контроля; - при оказании медицинской помощи в стационарных условиях и в условиях дневного стационара - от ПНФ, установленного для стационара и дневного стационара соответственно Территориальной программой ОМС Кемеровской области на дату проведения контроля. Настоящий алгоритм расчета штрафов применяется с периода проведения экспертизы начиная с 01.06.2019. Период экспертизы определяется по дате акта экспертизы, которая является датой подписания акта руководителем СМО. При этом, дата акта ЭКМП не может быть ранее даты экспертного заключения.</t>
  </si>
  <si>
    <t>[3] Применяется с расчетного периода за март 2022 (МЭК в апреле 2022)</t>
  </si>
  <si>
    <t>Приложение 5 к Доп.соглашению № 2</t>
  </si>
  <si>
    <t xml:space="preserve">Объем средств межбюджетного трансферта, руб. </t>
  </si>
  <si>
    <t>за 1 квартал</t>
  </si>
  <si>
    <t>за 2 квартал</t>
  </si>
  <si>
    <t>за 3 квартал</t>
  </si>
  <si>
    <t>за 4 квартал</t>
  </si>
  <si>
    <t>Всего в 2022 г.</t>
  </si>
  <si>
    <t>Прирост показателя  за период по отношению к целевому значению</t>
  </si>
  <si>
    <t xml:space="preserve">Доля  взрослых пациентов с болезнями  системы кровообращения*, имеющих высокий риск преждевременной смерти, которым за период оказана медицинская помощь в неотложной форме и (или) скорая медицинская помощь, от общего числа взрослых пациентов с болезнями системы кровообращения*, имеющих высокий риск преждевременной смерти, за период. </t>
  </si>
  <si>
    <t>Уменьшение показателя за период по отношению к целевому значению</t>
  </si>
  <si>
    <t>Достижение целевого значения</t>
  </si>
  <si>
    <t>Уменьшение показателя за период по отношению к целевому значению (среднее значение коэффициента смертности за 2019, 2020, 2021 годы)</t>
  </si>
  <si>
    <t>Уменьшение целевого значения</t>
  </si>
  <si>
    <t xml:space="preserve">Прирост показателя  за период по отношению к целевому значению </t>
  </si>
  <si>
    <r>
      <rPr>
        <b/>
        <sz val="12"/>
        <rFont val="Times New Roman"/>
        <family val="1"/>
        <charset val="204"/>
      </rPr>
      <t>* </t>
    </r>
    <r>
      <rPr>
        <sz val="11"/>
        <rFont val="Times New Roman"/>
        <family val="1"/>
        <charset val="204"/>
      </rPr>
      <t>по набору кодов Международной статистической классификацией болезней и проблем, связанных со здоровьем, десятого пересмотра (МКБ-10)</t>
    </r>
  </si>
  <si>
    <r>
      <rPr>
        <b/>
        <sz val="12"/>
        <rFont val="Times New Roman"/>
        <family val="1"/>
        <charset val="204"/>
      </rPr>
      <t>** </t>
    </r>
    <r>
      <rPr>
        <sz val="11"/>
        <rFont val="Times New Roman"/>
        <family val="1"/>
        <charset val="204"/>
      </rPr>
      <t>по решению Комиссии рекомендуемые значения максимальных баллов и их количество могут быть пересмотрены для учреждений, которые оказывают помощь женщинам и детскому населению (отдельные юридические лица).</t>
    </r>
  </si>
  <si>
    <r>
      <rPr>
        <b/>
        <sz val="12"/>
        <rFont val="Times New Roman"/>
        <family val="1"/>
        <charset val="204"/>
      </rPr>
      <t xml:space="preserve">*** </t>
    </r>
    <r>
      <rPr>
        <sz val="11"/>
        <rFont val="Times New Roman"/>
        <family val="1"/>
        <charset val="204"/>
      </rPr>
      <t>выполненным считается показатель со значением 0,5 и более баллов.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</si>
</sst>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0.0"/>
    <numFmt numFmtId="165" formatCode="0.0%"/>
    <numFmt numFmtId="166" formatCode="_-* #,##0.00\ _₽_-;\-* #,##0.00\ _₽_-;_-* &quot;-&quot;??\ _₽_-;_-@_-"/>
    <numFmt numFmtId="167" formatCode="_-* #,##0\ _₽_-;\-* #,##0\ _₽_-;_-* &quot;-&quot;??\ _₽_-;_-@_-"/>
    <numFmt numFmtId="168" formatCode="#,##0.000"/>
  </numFmts>
  <fonts count="27" x14ac:knownFonts="1">
    <font>
      <sz val="11"/>
      <color theme="1"/>
      <name val="Calibri"/>
      <family val="2"/>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11"/>
      <name val="Times New Roman"/>
      <family val="1"/>
      <charset val="204"/>
    </font>
    <font>
      <sz val="10"/>
      <color theme="1"/>
      <name val="Times New Roman"/>
      <family val="1"/>
      <charset val="204"/>
    </font>
    <font>
      <sz val="12"/>
      <color theme="1"/>
      <name val="Calibri"/>
      <family val="2"/>
      <scheme val="minor"/>
    </font>
    <font>
      <sz val="11"/>
      <color theme="1"/>
      <name val="Times New Roman"/>
      <family val="1"/>
      <charset val="204"/>
    </font>
    <font>
      <b/>
      <sz val="14"/>
      <name val="Times New Roman"/>
      <family val="1"/>
      <charset val="204"/>
    </font>
    <font>
      <sz val="11"/>
      <name val="Calibri"/>
      <family val="2"/>
      <scheme val="minor"/>
    </font>
    <font>
      <sz val="12"/>
      <name val="Times New Roman"/>
      <family val="1"/>
      <charset val="204"/>
    </font>
    <font>
      <sz val="14"/>
      <name val="Times New Roman"/>
      <family val="1"/>
      <charset val="204"/>
    </font>
    <font>
      <b/>
      <sz val="11"/>
      <name val="Calibri"/>
      <family val="2"/>
      <scheme val="minor"/>
    </font>
    <font>
      <sz val="11"/>
      <name val="Calibri"/>
      <family val="2"/>
      <charset val="204"/>
      <scheme val="minor"/>
    </font>
    <font>
      <b/>
      <sz val="12"/>
      <name val="Times New Roman"/>
      <family val="1"/>
      <charset val="204"/>
    </font>
    <font>
      <vertAlign val="subscript"/>
      <sz val="12"/>
      <name val="Times New Roman"/>
      <family val="1"/>
      <charset val="204"/>
    </font>
    <font>
      <strike/>
      <sz val="12"/>
      <name val="Times New Roman"/>
      <family val="1"/>
      <charset val="204"/>
    </font>
    <font>
      <sz val="12"/>
      <name val="Calibri"/>
      <family val="2"/>
      <scheme val="minor"/>
    </font>
    <font>
      <sz val="11"/>
      <color theme="1"/>
      <name val="Calibri"/>
      <family val="2"/>
      <scheme val="minor"/>
    </font>
    <font>
      <sz val="11"/>
      <color theme="0"/>
      <name val="Calibri"/>
      <family val="2"/>
      <charset val="204"/>
      <scheme val="minor"/>
    </font>
    <font>
      <sz val="11"/>
      <color rgb="FF000000"/>
      <name val="Calibri"/>
      <family val="2"/>
      <charset val="204"/>
    </font>
    <font>
      <b/>
      <sz val="11"/>
      <name val="Times New Roman"/>
      <family val="1"/>
      <charset val="204"/>
    </font>
    <font>
      <b/>
      <sz val="11"/>
      <color theme="0"/>
      <name val="Times New Roman"/>
      <family val="1"/>
      <charset val="204"/>
    </font>
    <font>
      <b/>
      <i/>
      <sz val="11"/>
      <name val="Times New Roman"/>
      <family val="1"/>
      <charset val="204"/>
    </font>
    <font>
      <sz val="11"/>
      <color theme="0"/>
      <name val="Times New Roman"/>
      <family val="1"/>
      <charset val="204"/>
    </font>
    <font>
      <sz val="12"/>
      <color rgb="FF000000"/>
      <name val="Times New Roman"/>
      <family val="1"/>
      <charset val="204"/>
    </font>
    <font>
      <sz val="10"/>
      <name val="Arial Cyr"/>
      <charset val="204"/>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thin">
        <color indexed="64"/>
      </top>
      <bottom/>
      <diagonal/>
    </border>
    <border>
      <left style="medium">
        <color rgb="FF000000"/>
      </left>
      <right style="medium">
        <color rgb="FF000000"/>
      </right>
      <top/>
      <bottom style="medium">
        <color indexed="64"/>
      </bottom>
      <diagonal/>
    </border>
    <border>
      <left style="thin">
        <color indexed="64"/>
      </left>
      <right/>
      <top style="medium">
        <color rgb="FF000000"/>
      </top>
      <bottom/>
      <diagonal/>
    </border>
    <border>
      <left style="thin">
        <color indexed="64"/>
      </left>
      <right/>
      <top/>
      <bottom style="medium">
        <color rgb="FF00000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style="medium">
        <color rgb="FF000000"/>
      </right>
      <top/>
      <bottom style="thin">
        <color indexed="64"/>
      </bottom>
      <diagonal/>
    </border>
    <border>
      <left/>
      <right/>
      <top/>
      <bottom style="thin">
        <color indexed="64"/>
      </bottom>
      <diagonal/>
    </border>
  </borders>
  <cellStyleXfs count="8">
    <xf numFmtId="0" fontId="0" fillId="0" borderId="0"/>
    <xf numFmtId="43" fontId="18" fillId="0" borderId="0" applyFont="0" applyFill="0" applyBorder="0" applyAlignment="0" applyProtection="0"/>
    <xf numFmtId="9" fontId="18" fillId="0" borderId="0" applyFont="0" applyFill="0" applyBorder="0" applyAlignment="0" applyProtection="0"/>
    <xf numFmtId="0" fontId="20" fillId="0" borderId="0"/>
    <xf numFmtId="0" fontId="1" fillId="0" borderId="0"/>
    <xf numFmtId="0" fontId="1" fillId="0" borderId="0"/>
    <xf numFmtId="166" fontId="20" fillId="0" borderId="0" applyFont="0" applyFill="0" applyBorder="0" applyAlignment="0" applyProtection="0"/>
    <xf numFmtId="0" fontId="26" fillId="0" borderId="0"/>
  </cellStyleXfs>
  <cellXfs count="408">
    <xf numFmtId="0" fontId="0" fillId="0" borderId="0" xfId="0"/>
    <xf numFmtId="49" fontId="4" fillId="0" borderId="1" xfId="0" applyNumberFormat="1" applyFont="1" applyFill="1" applyBorder="1" applyAlignment="1">
      <alignment horizontal="left" wrapText="1"/>
    </xf>
    <xf numFmtId="49" fontId="4" fillId="0" borderId="2" xfId="0" applyNumberFormat="1" applyFont="1" applyFill="1" applyBorder="1" applyAlignment="1">
      <alignment horizontal="left" wrapText="1"/>
    </xf>
    <xf numFmtId="49" fontId="4" fillId="0" borderId="0" xfId="0" applyNumberFormat="1" applyFont="1" applyFill="1" applyBorder="1" applyAlignment="1">
      <alignment horizontal="left" wrapText="1"/>
    </xf>
    <xf numFmtId="0" fontId="6" fillId="0" borderId="0" xfId="0" applyFont="1" applyFill="1"/>
    <xf numFmtId="0" fontId="0" fillId="0" borderId="0" xfId="0" applyFill="1"/>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0" fillId="0" borderId="1" xfId="0" applyFill="1" applyBorder="1"/>
    <xf numFmtId="0" fontId="0" fillId="0" borderId="1" xfId="0" applyFill="1" applyBorder="1" applyAlignment="1"/>
    <xf numFmtId="0" fontId="3" fillId="0" borderId="0" xfId="0" applyFont="1" applyFill="1" applyBorder="1" applyAlignment="1">
      <alignment horizontal="center" vertical="center" wrapText="1"/>
    </xf>
    <xf numFmtId="0" fontId="6" fillId="0" borderId="0" xfId="0" applyFont="1" applyFill="1" applyAlignment="1">
      <alignment wrapText="1"/>
    </xf>
    <xf numFmtId="0" fontId="8" fillId="0" borderId="0" xfId="0" applyFont="1" applyFill="1" applyAlignment="1">
      <alignment vertical="top"/>
    </xf>
    <xf numFmtId="0" fontId="11" fillId="0" borderId="0" xfId="0" applyFont="1" applyFill="1" applyAlignment="1">
      <alignment vertical="top"/>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2" xfId="0" applyFont="1" applyFill="1" applyBorder="1" applyAlignment="1">
      <alignment vertical="top" wrapText="1"/>
    </xf>
    <xf numFmtId="0" fontId="9" fillId="0" borderId="0" xfId="0" applyFont="1"/>
    <xf numFmtId="0" fontId="11" fillId="0" borderId="0" xfId="0" applyFont="1" applyAlignment="1">
      <alignment horizontal="justify" vertical="center"/>
    </xf>
    <xf numFmtId="0" fontId="8" fillId="0" borderId="0" xfId="0" applyFont="1"/>
    <xf numFmtId="0" fontId="12" fillId="0" borderId="0" xfId="0" applyFont="1"/>
    <xf numFmtId="0" fontId="8"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31" xfId="0" applyFont="1" applyBorder="1" applyAlignment="1">
      <alignment horizontal="center" vertical="center" wrapText="1"/>
    </xf>
    <xf numFmtId="0" fontId="10" fillId="0" borderId="30" xfId="0" applyFont="1" applyBorder="1" applyAlignment="1">
      <alignment horizontal="left" vertical="top" wrapText="1"/>
    </xf>
    <xf numFmtId="0" fontId="10" fillId="3" borderId="30" xfId="0" applyFont="1" applyFill="1" applyBorder="1" applyAlignment="1">
      <alignment vertical="center" wrapText="1"/>
    </xf>
    <xf numFmtId="0" fontId="10" fillId="3" borderId="61" xfId="0" applyFont="1" applyFill="1" applyBorder="1" applyAlignment="1">
      <alignment vertical="center" wrapText="1"/>
    </xf>
    <xf numFmtId="0" fontId="10" fillId="0" borderId="30" xfId="0" applyFont="1" applyBorder="1" applyAlignment="1">
      <alignment wrapText="1"/>
    </xf>
    <xf numFmtId="0" fontId="10" fillId="0" borderId="30" xfId="0" applyFont="1" applyBorder="1" applyAlignment="1">
      <alignment vertical="center" wrapText="1"/>
    </xf>
    <xf numFmtId="0" fontId="10" fillId="0" borderId="30" xfId="0" applyFont="1" applyBorder="1" applyAlignment="1">
      <alignment vertical="top" wrapText="1"/>
    </xf>
    <xf numFmtId="0" fontId="10" fillId="0" borderId="4" xfId="0" applyFont="1" applyBorder="1" applyAlignment="1">
      <alignment wrapText="1"/>
    </xf>
    <xf numFmtId="0" fontId="10" fillId="0" borderId="7" xfId="0" applyFont="1" applyBorder="1" applyAlignment="1">
      <alignment vertical="center" wrapText="1"/>
    </xf>
    <xf numFmtId="0" fontId="10" fillId="0" borderId="0" xfId="0" applyFont="1" applyBorder="1" applyAlignment="1">
      <alignment wrapText="1"/>
    </xf>
    <xf numFmtId="0" fontId="10" fillId="0" borderId="0" xfId="0" applyFont="1" applyBorder="1" applyAlignment="1">
      <alignment vertical="center" wrapText="1"/>
    </xf>
    <xf numFmtId="0" fontId="10" fillId="0" borderId="28" xfId="0" applyFont="1" applyBorder="1" applyAlignment="1">
      <alignment vertical="center" wrapText="1"/>
    </xf>
    <xf numFmtId="0" fontId="10" fillId="0" borderId="3" xfId="0" applyFont="1" applyBorder="1" applyAlignment="1">
      <alignment wrapText="1"/>
    </xf>
    <xf numFmtId="0" fontId="10" fillId="0" borderId="25" xfId="0" applyFont="1" applyBorder="1" applyAlignment="1">
      <alignment vertical="center" wrapText="1"/>
    </xf>
    <xf numFmtId="0" fontId="10" fillId="0" borderId="41" xfId="0" applyFont="1" applyBorder="1" applyAlignment="1">
      <alignment wrapText="1"/>
    </xf>
    <xf numFmtId="0" fontId="9" fillId="0" borderId="25" xfId="0" applyFont="1" applyBorder="1" applyAlignment="1">
      <alignment vertical="top" wrapText="1"/>
    </xf>
    <xf numFmtId="0" fontId="10" fillId="0" borderId="56" xfId="0" applyFont="1" applyBorder="1" applyAlignment="1">
      <alignment vertical="center" wrapText="1"/>
    </xf>
    <xf numFmtId="0" fontId="13" fillId="0" borderId="0" xfId="0" applyFont="1" applyAlignment="1">
      <alignment vertical="center" wrapText="1"/>
    </xf>
    <xf numFmtId="0" fontId="13" fillId="0" borderId="0" xfId="0" applyFont="1" applyFill="1"/>
    <xf numFmtId="0" fontId="13" fillId="0" borderId="0" xfId="0" applyFont="1" applyFill="1" applyAlignment="1">
      <alignment horizontal="center"/>
    </xf>
    <xf numFmtId="0" fontId="4" fillId="0" borderId="0" xfId="4" applyFont="1" applyFill="1" applyBorder="1" applyAlignment="1">
      <alignment horizontal="left"/>
    </xf>
    <xf numFmtId="0" fontId="10" fillId="0" borderId="0" xfId="4" applyFont="1" applyFill="1" applyBorder="1" applyAlignment="1">
      <alignment vertical="top"/>
    </xf>
    <xf numFmtId="0" fontId="4" fillId="0" borderId="0" xfId="4" applyFont="1" applyFill="1" applyBorder="1" applyAlignment="1">
      <alignment horizontal="center"/>
    </xf>
    <xf numFmtId="0" fontId="4" fillId="0" borderId="0" xfId="4" applyFont="1" applyFill="1"/>
    <xf numFmtId="3" fontId="4" fillId="0" borderId="0" xfId="4" applyNumberFormat="1" applyFont="1" applyFill="1" applyBorder="1" applyAlignment="1">
      <alignment horizontal="center"/>
    </xf>
    <xf numFmtId="9" fontId="4" fillId="0" borderId="0" xfId="2" applyFont="1" applyFill="1" applyAlignment="1">
      <alignment horizontal="center"/>
    </xf>
    <xf numFmtId="0" fontId="4" fillId="0" borderId="0" xfId="3" applyFont="1" applyFill="1" applyAlignment="1">
      <alignment horizontal="center"/>
    </xf>
    <xf numFmtId="0" fontId="4" fillId="0" borderId="0" xfId="3" applyFont="1" applyFill="1" applyAlignment="1"/>
    <xf numFmtId="0" fontId="21" fillId="0" borderId="0" xfId="3" applyFont="1" applyFill="1" applyAlignment="1">
      <alignment horizontal="right"/>
    </xf>
    <xf numFmtId="0" fontId="21" fillId="0" borderId="0" xfId="3" applyFont="1" applyFill="1" applyAlignment="1"/>
    <xf numFmtId="164" fontId="4" fillId="0" borderId="0" xfId="4" applyNumberFormat="1" applyFont="1" applyFill="1" applyBorder="1" applyAlignment="1">
      <alignment horizontal="center"/>
    </xf>
    <xf numFmtId="165" fontId="4" fillId="0" borderId="0" xfId="2" applyNumberFormat="1" applyFont="1" applyFill="1" applyAlignment="1">
      <alignment horizontal="center"/>
    </xf>
    <xf numFmtId="0" fontId="4" fillId="0" borderId="0" xfId="4" applyFont="1" applyFill="1" applyBorder="1"/>
    <xf numFmtId="0" fontId="10" fillId="0" borderId="0" xfId="4" applyFont="1" applyFill="1" applyBorder="1" applyAlignment="1">
      <alignment horizontal="center" vertical="center"/>
    </xf>
    <xf numFmtId="0" fontId="21" fillId="0" borderId="0" xfId="3" applyFont="1" applyFill="1" applyAlignment="1">
      <alignment horizontal="left" vertical="center"/>
    </xf>
    <xf numFmtId="0" fontId="4" fillId="0" borderId="0" xfId="3" applyFont="1" applyFill="1" applyAlignment="1">
      <alignment horizontal="right" vertical="center"/>
    </xf>
    <xf numFmtId="0" fontId="4" fillId="0" borderId="0" xfId="3" applyFont="1" applyFill="1" applyAlignment="1">
      <alignment horizontal="center" wrapText="1"/>
    </xf>
    <xf numFmtId="2" fontId="4" fillId="0" borderId="0" xfId="3" applyNumberFormat="1" applyFont="1" applyFill="1" applyAlignment="1">
      <alignment horizontal="center"/>
    </xf>
    <xf numFmtId="0" fontId="22" fillId="0" borderId="0" xfId="3" applyFont="1" applyFill="1" applyBorder="1" applyAlignment="1">
      <alignment horizontal="center"/>
    </xf>
    <xf numFmtId="0" fontId="22" fillId="0" borderId="0" xfId="3" applyFont="1" applyFill="1" applyBorder="1" applyAlignment="1"/>
    <xf numFmtId="0" fontId="4" fillId="0" borderId="1" xfId="3" applyFont="1" applyFill="1" applyBorder="1" applyAlignment="1">
      <alignment horizontal="center" vertical="center"/>
    </xf>
    <xf numFmtId="0" fontId="4" fillId="0" borderId="1" xfId="3" applyFont="1" applyFill="1" applyBorder="1" applyAlignment="1">
      <alignment horizontal="center" vertical="center" wrapText="1"/>
    </xf>
    <xf numFmtId="4" fontId="4" fillId="0" borderId="1" xfId="3" applyNumberFormat="1" applyFont="1" applyFill="1" applyBorder="1" applyAlignment="1">
      <alignment horizontal="center" vertical="center" wrapText="1"/>
    </xf>
    <xf numFmtId="0" fontId="21" fillId="0" borderId="1" xfId="3" applyFont="1" applyFill="1" applyBorder="1" applyAlignment="1"/>
    <xf numFmtId="0" fontId="23" fillId="0" borderId="1" xfId="3" applyFont="1" applyFill="1" applyBorder="1" applyAlignment="1">
      <alignment horizontal="center" vertical="center" wrapText="1"/>
    </xf>
    <xf numFmtId="0" fontId="21" fillId="0" borderId="1" xfId="3" applyFont="1" applyFill="1" applyBorder="1" applyAlignment="1">
      <alignment horizontal="left" vertical="center" wrapText="1"/>
    </xf>
    <xf numFmtId="167" fontId="4" fillId="0" borderId="1" xfId="6" applyNumberFormat="1" applyFont="1" applyFill="1" applyBorder="1" applyAlignment="1">
      <alignment horizontal="right" vertical="center" wrapText="1"/>
    </xf>
    <xf numFmtId="0" fontId="21" fillId="0" borderId="1" xfId="3" applyFont="1" applyFill="1" applyBorder="1" applyAlignment="1">
      <alignment horizontal="center" vertical="center" wrapText="1"/>
    </xf>
    <xf numFmtId="0" fontId="4" fillId="0" borderId="1" xfId="3" applyFont="1" applyFill="1" applyBorder="1" applyAlignment="1">
      <alignment horizontal="center" wrapText="1"/>
    </xf>
    <xf numFmtId="2" fontId="21" fillId="0" borderId="1" xfId="3" applyNumberFormat="1" applyFont="1" applyFill="1" applyBorder="1" applyAlignment="1">
      <alignment horizontal="center" vertical="center"/>
    </xf>
    <xf numFmtId="0" fontId="21" fillId="0" borderId="1" xfId="3" applyFont="1" applyFill="1" applyBorder="1" applyAlignment="1">
      <alignment horizontal="center" vertical="center"/>
    </xf>
    <xf numFmtId="0" fontId="4" fillId="0" borderId="1" xfId="3" applyFont="1" applyFill="1" applyBorder="1" applyAlignment="1">
      <alignment horizontal="center"/>
    </xf>
    <xf numFmtId="0" fontId="21" fillId="0" borderId="1" xfId="0" applyFont="1" applyFill="1" applyBorder="1" applyAlignment="1">
      <alignment wrapText="1"/>
    </xf>
    <xf numFmtId="3" fontId="21" fillId="0" borderId="1" xfId="4" applyNumberFormat="1" applyFont="1" applyFill="1" applyBorder="1"/>
    <xf numFmtId="4" fontId="21" fillId="0" borderId="1" xfId="4" applyNumberFormat="1" applyFont="1" applyFill="1" applyBorder="1"/>
    <xf numFmtId="4" fontId="21" fillId="0" borderId="1" xfId="4" applyNumberFormat="1" applyFont="1" applyFill="1" applyBorder="1" applyAlignment="1">
      <alignment horizontal="right"/>
    </xf>
    <xf numFmtId="4" fontId="21" fillId="0" borderId="1" xfId="4" applyNumberFormat="1" applyFont="1" applyFill="1" applyBorder="1" applyAlignment="1"/>
    <xf numFmtId="0" fontId="4" fillId="0" borderId="1" xfId="3" applyFont="1" applyFill="1" applyBorder="1" applyAlignment="1"/>
    <xf numFmtId="0" fontId="4" fillId="0" borderId="1" xfId="3" applyFont="1" applyFill="1" applyBorder="1" applyAlignment="1">
      <alignment horizontal="left" vertical="center" wrapText="1"/>
    </xf>
    <xf numFmtId="2" fontId="4" fillId="0" borderId="1" xfId="3" applyNumberFormat="1" applyFont="1" applyFill="1" applyBorder="1" applyAlignment="1">
      <alignment horizontal="center"/>
    </xf>
    <xf numFmtId="3" fontId="4" fillId="0" borderId="1" xfId="4" applyNumberFormat="1" applyFont="1" applyFill="1" applyBorder="1"/>
    <xf numFmtId="4" fontId="4" fillId="0" borderId="1" xfId="1" applyNumberFormat="1" applyFont="1" applyFill="1" applyBorder="1" applyAlignment="1"/>
    <xf numFmtId="4" fontId="21" fillId="0" borderId="1" xfId="1" applyNumberFormat="1" applyFont="1" applyFill="1" applyBorder="1" applyAlignment="1">
      <alignment horizontal="right"/>
    </xf>
    <xf numFmtId="0" fontId="4" fillId="0" borderId="1" xfId="3" applyFont="1" applyFill="1" applyBorder="1" applyAlignment="1">
      <alignment wrapText="1"/>
    </xf>
    <xf numFmtId="168" fontId="13" fillId="0" borderId="0" xfId="0" applyNumberFormat="1" applyFont="1" applyFill="1" applyAlignment="1">
      <alignment horizontal="center"/>
    </xf>
    <xf numFmtId="0" fontId="21" fillId="0" borderId="1" xfId="3" applyFont="1" applyFill="1" applyBorder="1" applyAlignment="1">
      <alignment wrapText="1"/>
    </xf>
    <xf numFmtId="167" fontId="4" fillId="0" borderId="1" xfId="3" applyNumberFormat="1" applyFont="1" applyFill="1" applyBorder="1" applyAlignment="1">
      <alignment horizontal="right" vertical="center"/>
    </xf>
    <xf numFmtId="0" fontId="21" fillId="0" borderId="1" xfId="3" applyFont="1" applyFill="1" applyBorder="1" applyAlignment="1">
      <alignment horizontal="center" wrapText="1"/>
    </xf>
    <xf numFmtId="3" fontId="4" fillId="0" borderId="1" xfId="3" applyNumberFormat="1" applyFont="1" applyFill="1" applyBorder="1" applyAlignment="1">
      <alignment horizontal="right" vertical="center" wrapText="1"/>
    </xf>
    <xf numFmtId="0" fontId="4" fillId="0" borderId="1" xfId="3" applyFont="1" applyFill="1" applyBorder="1" applyAlignment="1">
      <alignment horizontal="right" vertical="center"/>
    </xf>
    <xf numFmtId="0" fontId="4" fillId="0" borderId="1" xfId="0" applyFont="1" applyFill="1" applyBorder="1" applyAlignment="1">
      <alignment horizontal="right"/>
    </xf>
    <xf numFmtId="0" fontId="4" fillId="0" borderId="1" xfId="0" applyFont="1" applyFill="1" applyBorder="1" applyAlignment="1">
      <alignment horizontal="center" wrapText="1"/>
    </xf>
    <xf numFmtId="0" fontId="21" fillId="0" borderId="1" xfId="3" applyFont="1" applyFill="1" applyBorder="1" applyAlignment="1">
      <alignment horizontal="center"/>
    </xf>
    <xf numFmtId="0" fontId="13" fillId="0" borderId="1" xfId="0" applyFont="1" applyFill="1" applyBorder="1"/>
    <xf numFmtId="0" fontId="13" fillId="0" borderId="1" xfId="0" applyFont="1" applyFill="1" applyBorder="1" applyAlignment="1">
      <alignment horizontal="center"/>
    </xf>
    <xf numFmtId="0" fontId="24" fillId="0" borderId="1" xfId="3" applyFont="1" applyFill="1" applyBorder="1" applyAlignment="1"/>
    <xf numFmtId="0" fontId="24" fillId="0" borderId="1" xfId="3" applyFont="1" applyFill="1" applyBorder="1" applyAlignment="1">
      <alignment horizontal="left" vertical="center" wrapText="1"/>
    </xf>
    <xf numFmtId="0" fontId="24" fillId="0" borderId="1" xfId="0" applyFont="1" applyFill="1" applyBorder="1" applyAlignment="1">
      <alignment horizontal="right"/>
    </xf>
    <xf numFmtId="0" fontId="24" fillId="0" borderId="1" xfId="3" applyFont="1" applyFill="1" applyBorder="1" applyAlignment="1">
      <alignment horizontal="center" wrapText="1"/>
    </xf>
    <xf numFmtId="0" fontId="24" fillId="0" borderId="1" xfId="0" applyFont="1" applyFill="1" applyBorder="1" applyAlignment="1">
      <alignment horizontal="center" wrapText="1"/>
    </xf>
    <xf numFmtId="2" fontId="24" fillId="0" borderId="1" xfId="3" applyNumberFormat="1" applyFont="1" applyFill="1" applyBorder="1" applyAlignment="1">
      <alignment horizontal="center"/>
    </xf>
    <xf numFmtId="0" fontId="24" fillId="0" borderId="1" xfId="3" applyFont="1" applyFill="1" applyBorder="1" applyAlignment="1">
      <alignment horizontal="center"/>
    </xf>
    <xf numFmtId="0" fontId="19" fillId="0" borderId="1" xfId="0" applyFont="1" applyFill="1" applyBorder="1" applyAlignment="1">
      <alignment horizontal="center"/>
    </xf>
    <xf numFmtId="3" fontId="24" fillId="0" borderId="1" xfId="4" applyNumberFormat="1" applyFont="1" applyFill="1" applyBorder="1"/>
    <xf numFmtId="4" fontId="24" fillId="0" borderId="1" xfId="1" applyNumberFormat="1" applyFont="1" applyFill="1" applyBorder="1" applyAlignment="1"/>
    <xf numFmtId="4" fontId="22" fillId="0" borderId="1" xfId="1" applyNumberFormat="1" applyFont="1" applyFill="1" applyBorder="1" applyAlignment="1">
      <alignment horizontal="right"/>
    </xf>
    <xf numFmtId="0" fontId="24" fillId="0" borderId="1" xfId="3" applyFont="1" applyFill="1" applyBorder="1" applyAlignment="1">
      <alignment wrapText="1"/>
    </xf>
    <xf numFmtId="0" fontId="19" fillId="0" borderId="0" xfId="0" applyFont="1" applyFill="1"/>
    <xf numFmtId="0" fontId="19" fillId="0" borderId="0" xfId="0" applyFont="1" applyFill="1" applyAlignment="1">
      <alignment horizontal="center"/>
    </xf>
    <xf numFmtId="4" fontId="4" fillId="0" borderId="1" xfId="1" applyNumberFormat="1" applyFont="1" applyFill="1" applyBorder="1" applyAlignment="1">
      <alignment horizontal="center"/>
    </xf>
    <xf numFmtId="0" fontId="4" fillId="0" borderId="1" xfId="0" applyFont="1" applyFill="1" applyBorder="1"/>
    <xf numFmtId="0" fontId="4" fillId="4" borderId="1" xfId="3" applyFont="1" applyFill="1" applyBorder="1" applyAlignment="1"/>
    <xf numFmtId="0" fontId="4" fillId="4" borderId="1" xfId="3" applyFont="1" applyFill="1" applyBorder="1" applyAlignment="1">
      <alignment horizontal="left" vertical="center" wrapText="1"/>
    </xf>
    <xf numFmtId="0" fontId="21" fillId="4" borderId="1" xfId="0" applyFont="1" applyFill="1" applyBorder="1" applyAlignment="1">
      <alignment wrapText="1"/>
    </xf>
    <xf numFmtId="3" fontId="4" fillId="4" borderId="1" xfId="4" applyNumberFormat="1" applyFont="1" applyFill="1" applyBorder="1"/>
    <xf numFmtId="4" fontId="21" fillId="4" borderId="1" xfId="1" applyNumberFormat="1" applyFont="1" applyFill="1" applyBorder="1" applyAlignment="1">
      <alignment horizontal="right"/>
    </xf>
    <xf numFmtId="4" fontId="4" fillId="4" borderId="1" xfId="1" applyNumberFormat="1" applyFont="1" applyFill="1" applyBorder="1" applyAlignment="1"/>
    <xf numFmtId="0" fontId="4" fillId="4" borderId="1" xfId="3" applyFont="1" applyFill="1" applyBorder="1" applyAlignment="1">
      <alignment wrapText="1"/>
    </xf>
    <xf numFmtId="0" fontId="13" fillId="4" borderId="0" xfId="0" applyFont="1" applyFill="1"/>
    <xf numFmtId="0" fontId="13" fillId="4" borderId="0" xfId="0" applyFont="1" applyFill="1" applyAlignment="1">
      <alignment horizontal="center"/>
    </xf>
    <xf numFmtId="0" fontId="4" fillId="4" borderId="1" xfId="0" applyFont="1" applyFill="1" applyBorder="1" applyAlignment="1">
      <alignment horizontal="right"/>
    </xf>
    <xf numFmtId="0" fontId="4" fillId="4" borderId="1" xfId="3" applyFont="1" applyFill="1" applyBorder="1" applyAlignment="1">
      <alignment horizontal="center" wrapText="1"/>
    </xf>
    <xf numFmtId="0" fontId="4" fillId="4" borderId="1" xfId="0" applyFont="1" applyFill="1" applyBorder="1" applyAlignment="1">
      <alignment horizontal="center" wrapText="1"/>
    </xf>
    <xf numFmtId="2" fontId="4" fillId="4" borderId="1" xfId="3" applyNumberFormat="1" applyFont="1" applyFill="1" applyBorder="1" applyAlignment="1">
      <alignment horizontal="center"/>
    </xf>
    <xf numFmtId="0" fontId="4" fillId="4" borderId="1" xfId="3" applyFont="1" applyFill="1" applyBorder="1" applyAlignment="1">
      <alignment horizontal="center"/>
    </xf>
    <xf numFmtId="0" fontId="13" fillId="4" borderId="1" xfId="0" applyFont="1" applyFill="1" applyBorder="1"/>
    <xf numFmtId="0" fontId="21" fillId="0" borderId="1" xfId="3" applyFont="1" applyFill="1" applyBorder="1" applyAlignment="1">
      <alignment horizontal="left" vertical="center"/>
    </xf>
    <xf numFmtId="0" fontId="4" fillId="0" borderId="0" xfId="0" applyFont="1" applyFill="1" applyAlignment="1">
      <alignment horizontal="right"/>
    </xf>
    <xf numFmtId="0" fontId="4" fillId="0" borderId="0" xfId="0" applyFont="1" applyFill="1" applyAlignment="1">
      <alignment horizontal="center" wrapText="1"/>
    </xf>
    <xf numFmtId="4" fontId="4" fillId="0" borderId="0" xfId="3" applyNumberFormat="1" applyFont="1" applyFill="1" applyAlignment="1"/>
    <xf numFmtId="167" fontId="4" fillId="0" borderId="0" xfId="1" applyNumberFormat="1" applyFont="1" applyFill="1" applyAlignment="1"/>
    <xf numFmtId="3" fontId="4" fillId="0" borderId="0" xfId="3" applyNumberFormat="1" applyFont="1" applyFill="1" applyAlignment="1"/>
    <xf numFmtId="4" fontId="21" fillId="0" borderId="0" xfId="3" applyNumberFormat="1" applyFont="1" applyFill="1" applyAlignment="1">
      <alignment horizontal="right"/>
    </xf>
    <xf numFmtId="4" fontId="21" fillId="0" borderId="0" xfId="3" applyNumberFormat="1" applyFont="1" applyFill="1" applyAlignment="1"/>
    <xf numFmtId="2" fontId="13" fillId="0" borderId="0" xfId="0" applyNumberFormat="1" applyFont="1" applyFill="1"/>
    <xf numFmtId="166" fontId="13" fillId="0" borderId="0" xfId="0" applyNumberFormat="1" applyFont="1" applyFill="1"/>
    <xf numFmtId="0" fontId="13" fillId="0" borderId="0" xfId="0" applyFont="1" applyFill="1" applyAlignment="1">
      <alignment horizontal="right"/>
    </xf>
    <xf numFmtId="0" fontId="13" fillId="0" borderId="0" xfId="0" applyFont="1" applyFill="1" applyAlignment="1"/>
    <xf numFmtId="4" fontId="13" fillId="0" borderId="0" xfId="0" applyNumberFormat="1" applyFont="1" applyFill="1" applyAlignment="1">
      <alignment horizontal="right"/>
    </xf>
    <xf numFmtId="0" fontId="10" fillId="0" borderId="0" xfId="7" applyFont="1" applyFill="1" applyAlignment="1">
      <alignment vertical="top"/>
    </xf>
    <xf numFmtId="0" fontId="10" fillId="0" borderId="0" xfId="0" applyFont="1" applyFill="1"/>
    <xf numFmtId="0" fontId="10" fillId="0" borderId="0" xfId="7" applyFont="1" applyFill="1" applyAlignment="1">
      <alignment horizontal="center" vertical="center"/>
    </xf>
    <xf numFmtId="0" fontId="10" fillId="0" borderId="0" xfId="7" applyFont="1" applyFill="1"/>
    <xf numFmtId="0" fontId="10" fillId="0" borderId="0" xfId="7" applyFont="1" applyFill="1" applyAlignment="1">
      <alignment horizontal="left"/>
    </xf>
    <xf numFmtId="0" fontId="10" fillId="0" borderId="0" xfId="7" applyFont="1" applyFill="1" applyAlignment="1">
      <alignment vertical="center" wrapText="1"/>
    </xf>
    <xf numFmtId="0" fontId="3" fillId="0" borderId="0" xfId="0" applyFont="1" applyFill="1"/>
    <xf numFmtId="0" fontId="3" fillId="0" borderId="0" xfId="0" applyFont="1" applyFill="1" applyAlignment="1">
      <alignment horizontal="justify" vertical="center"/>
    </xf>
    <xf numFmtId="0" fontId="10"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0" xfId="0" applyFont="1" applyFill="1" applyAlignment="1">
      <alignment horizontal="left" vertical="center" wrapText="1"/>
    </xf>
    <xf numFmtId="0" fontId="2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top"/>
    </xf>
    <xf numFmtId="0" fontId="3" fillId="0" borderId="0" xfId="0" applyFont="1" applyFill="1" applyBorder="1" applyAlignment="1">
      <alignment horizontal="justify" vertical="center" wrapText="1"/>
    </xf>
    <xf numFmtId="0" fontId="3" fillId="0" borderId="0" xfId="0" applyFont="1" applyFill="1" applyAlignment="1">
      <alignment vertical="center"/>
    </xf>
    <xf numFmtId="0" fontId="4" fillId="0" borderId="1" xfId="3"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7" xfId="3" applyFont="1" applyFill="1" applyBorder="1" applyAlignment="1">
      <alignment horizontal="center" vertical="center" wrapText="1"/>
    </xf>
    <xf numFmtId="0" fontId="4" fillId="0" borderId="18"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0" xfId="3" applyFont="1" applyFill="1" applyAlignment="1">
      <alignment horizontal="right"/>
    </xf>
    <xf numFmtId="0" fontId="8" fillId="0" borderId="62" xfId="3" applyFont="1" applyFill="1" applyBorder="1" applyAlignment="1">
      <alignment horizontal="left" vertical="center"/>
    </xf>
    <xf numFmtId="0" fontId="4" fillId="0" borderId="1" xfId="3" applyFont="1" applyFill="1" applyBorder="1" applyAlignment="1">
      <alignment horizontal="center" vertical="center" wrapText="1"/>
    </xf>
    <xf numFmtId="0" fontId="4" fillId="0" borderId="17" xfId="5" applyFont="1" applyFill="1" applyBorder="1" applyAlignment="1">
      <alignment horizontal="center" vertical="center" wrapText="1"/>
    </xf>
    <xf numFmtId="0" fontId="4" fillId="0" borderId="18" xfId="5" applyFont="1" applyFill="1" applyBorder="1" applyAlignment="1">
      <alignment horizontal="center" vertical="center" wrapText="1"/>
    </xf>
    <xf numFmtId="0" fontId="4" fillId="0" borderId="2" xfId="5" applyFont="1" applyFill="1" applyBorder="1" applyAlignment="1">
      <alignment horizontal="center" vertical="center" wrapText="1"/>
    </xf>
    <xf numFmtId="2" fontId="4" fillId="0" borderId="17" xfId="3" applyNumberFormat="1" applyFont="1" applyFill="1" applyBorder="1" applyAlignment="1">
      <alignment horizontal="center" vertical="center" wrapText="1"/>
    </xf>
    <xf numFmtId="2" fontId="4" fillId="0" borderId="18" xfId="3" applyNumberFormat="1" applyFont="1" applyFill="1" applyBorder="1" applyAlignment="1">
      <alignment horizontal="center" vertical="center" wrapText="1"/>
    </xf>
    <xf numFmtId="2" fontId="4" fillId="0" borderId="2" xfId="3" applyNumberFormat="1" applyFont="1" applyFill="1" applyBorder="1" applyAlignment="1">
      <alignment horizontal="center" vertical="center" wrapText="1"/>
    </xf>
    <xf numFmtId="4" fontId="4" fillId="0" borderId="1" xfId="3" applyNumberFormat="1" applyFont="1" applyFill="1" applyBorder="1" applyAlignment="1">
      <alignment horizontal="center" vertical="center" wrapText="1"/>
    </xf>
    <xf numFmtId="0" fontId="21" fillId="0" borderId="1" xfId="3" applyFont="1" applyFill="1" applyBorder="1" applyAlignment="1">
      <alignment horizontal="center" vertical="center" wrapText="1"/>
    </xf>
    <xf numFmtId="4" fontId="21" fillId="0" borderId="10" xfId="3" applyNumberFormat="1" applyFont="1" applyFill="1" applyBorder="1" applyAlignment="1">
      <alignment horizontal="center" vertical="center" wrapText="1"/>
    </xf>
    <xf numFmtId="4" fontId="21" fillId="0" borderId="11" xfId="3" applyNumberFormat="1" applyFont="1" applyFill="1" applyBorder="1" applyAlignment="1">
      <alignment horizontal="center" vertical="center" wrapText="1"/>
    </xf>
    <xf numFmtId="4" fontId="21" fillId="0" borderId="12" xfId="3" applyNumberFormat="1" applyFont="1" applyFill="1" applyBorder="1" applyAlignment="1">
      <alignment horizontal="center" vertical="center" wrapText="1"/>
    </xf>
    <xf numFmtId="4" fontId="21" fillId="0" borderId="15" xfId="3" applyNumberFormat="1" applyFont="1" applyFill="1" applyBorder="1" applyAlignment="1">
      <alignment horizontal="center" vertical="center" wrapText="1"/>
    </xf>
    <xf numFmtId="4" fontId="21" fillId="0" borderId="62" xfId="3" applyNumberFormat="1" applyFont="1" applyFill="1" applyBorder="1" applyAlignment="1">
      <alignment horizontal="center" vertical="center" wrapText="1"/>
    </xf>
    <xf numFmtId="4" fontId="21" fillId="0" borderId="16" xfId="3"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0" xfId="0" applyFont="1" applyFill="1" applyAlignment="1">
      <alignment horizontal="justify" vertical="center" wrapText="1"/>
    </xf>
    <xf numFmtId="0" fontId="6" fillId="0" borderId="0" xfId="0" applyFont="1" applyFill="1" applyAlignment="1">
      <alignment wrapText="1"/>
    </xf>
    <xf numFmtId="0" fontId="11" fillId="0" borderId="0" xfId="0" applyFont="1" applyFill="1" applyAlignment="1">
      <alignment horizontal="right"/>
    </xf>
    <xf numFmtId="0" fontId="0" fillId="0" borderId="0" xfId="0" applyFill="1" applyAlignment="1">
      <alignment horizontal="right"/>
    </xf>
    <xf numFmtId="0" fontId="3" fillId="0" borderId="1" xfId="0" applyFont="1" applyFill="1" applyBorder="1" applyAlignment="1">
      <alignment horizontal="center" vertical="center" wrapText="1"/>
    </xf>
    <xf numFmtId="0" fontId="10" fillId="0" borderId="36" xfId="0" applyFont="1" applyBorder="1" applyAlignment="1">
      <alignment horizontal="justify" vertical="center" wrapText="1"/>
    </xf>
    <xf numFmtId="0" fontId="10" fillId="0" borderId="0" xfId="0" applyFont="1" applyAlignment="1">
      <alignment horizontal="justify" vertical="center" wrapText="1"/>
    </xf>
    <xf numFmtId="0" fontId="10" fillId="0" borderId="30" xfId="0" applyFont="1" applyBorder="1" applyAlignment="1">
      <alignment horizontal="justify" vertical="center" wrapText="1"/>
    </xf>
    <xf numFmtId="0" fontId="10" fillId="0" borderId="32" xfId="0" applyFont="1" applyBorder="1" applyAlignment="1">
      <alignment horizontal="justify" vertical="center" wrapText="1"/>
    </xf>
    <xf numFmtId="0" fontId="10" fillId="0" borderId="29" xfId="0" applyFont="1" applyBorder="1" applyAlignment="1">
      <alignment horizontal="justify" vertical="center" wrapText="1"/>
    </xf>
    <xf numFmtId="0" fontId="10" fillId="0" borderId="32" xfId="0" applyFont="1" applyBorder="1" applyAlignment="1">
      <alignment vertical="top" wrapText="1"/>
    </xf>
    <xf numFmtId="0" fontId="10" fillId="0" borderId="29" xfId="0" applyFont="1" applyBorder="1" applyAlignment="1">
      <alignment vertical="top"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6" xfId="0" applyFont="1" applyBorder="1" applyAlignment="1">
      <alignment vertical="top" wrapText="1"/>
    </xf>
    <xf numFmtId="0" fontId="10" fillId="0" borderId="0" xfId="0" applyFont="1" applyAlignment="1">
      <alignment vertical="top" wrapText="1"/>
    </xf>
    <xf numFmtId="0" fontId="10" fillId="0" borderId="30" xfId="0" applyFont="1" applyBorder="1" applyAlignment="1">
      <alignment vertical="top" wrapText="1"/>
    </xf>
    <xf numFmtId="0" fontId="14" fillId="2" borderId="31" xfId="0" applyFont="1" applyFill="1" applyBorder="1" applyAlignment="1">
      <alignment vertical="center" wrapText="1"/>
    </xf>
    <xf numFmtId="0" fontId="14" fillId="2" borderId="26" xfId="0" applyFont="1" applyFill="1" applyBorder="1" applyAlignment="1">
      <alignment vertical="center" wrapText="1"/>
    </xf>
    <xf numFmtId="0" fontId="14" fillId="2" borderId="28" xfId="0" applyFont="1" applyFill="1" applyBorder="1" applyAlignment="1">
      <alignment vertical="center" wrapText="1"/>
    </xf>
    <xf numFmtId="0" fontId="14" fillId="2" borderId="25" xfId="0" applyFont="1" applyFill="1" applyBorder="1" applyAlignment="1">
      <alignment vertical="center" wrapText="1"/>
    </xf>
    <xf numFmtId="0" fontId="14" fillId="0" borderId="31" xfId="0" applyFont="1" applyBorder="1" applyAlignment="1">
      <alignment horizontal="left" vertical="center" wrapText="1"/>
    </xf>
    <xf numFmtId="0" fontId="14" fillId="0" borderId="26" xfId="0" applyFont="1" applyBorder="1" applyAlignment="1">
      <alignment horizontal="left" vertical="center" wrapText="1"/>
    </xf>
    <xf numFmtId="0" fontId="14" fillId="0" borderId="23" xfId="0" applyFont="1" applyBorder="1" applyAlignment="1">
      <alignment horizontal="left" vertical="center"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0"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28" xfId="0" applyFont="1" applyBorder="1" applyAlignment="1">
      <alignment horizontal="justify" vertical="center" wrapText="1"/>
    </xf>
    <xf numFmtId="0" fontId="10" fillId="0" borderId="25"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24" xfId="0" applyFont="1" applyBorder="1" applyAlignment="1">
      <alignment vertical="top" wrapText="1"/>
    </xf>
    <xf numFmtId="0" fontId="10" fillId="0" borderId="24" xfId="0" applyFont="1" applyBorder="1" applyAlignment="1">
      <alignment horizontal="center" vertical="center" wrapText="1"/>
    </xf>
    <xf numFmtId="0" fontId="10" fillId="0" borderId="33" xfId="0" applyFont="1" applyBorder="1" applyAlignment="1">
      <alignment vertical="top" wrapText="1"/>
    </xf>
    <xf numFmtId="0" fontId="10" fillId="0" borderId="34" xfId="0" applyFont="1" applyBorder="1" applyAlignment="1">
      <alignment vertical="top" wrapText="1"/>
    </xf>
    <xf numFmtId="0" fontId="10" fillId="0" borderId="35" xfId="0" applyFont="1" applyBorder="1" applyAlignment="1">
      <alignment vertical="top" wrapText="1"/>
    </xf>
    <xf numFmtId="0" fontId="9" fillId="0" borderId="34" xfId="0" applyFont="1" applyBorder="1" applyAlignment="1">
      <alignment wrapText="1"/>
    </xf>
    <xf numFmtId="0" fontId="9" fillId="0" borderId="35" xfId="0" applyFont="1" applyBorder="1" applyAlignment="1">
      <alignment wrapText="1"/>
    </xf>
    <xf numFmtId="0" fontId="9" fillId="0" borderId="0" xfId="0" applyFont="1" applyAlignment="1">
      <alignment wrapText="1"/>
    </xf>
    <xf numFmtId="0" fontId="9" fillId="0" borderId="30" xfId="0" applyFont="1" applyBorder="1" applyAlignment="1">
      <alignment wrapText="1"/>
    </xf>
    <xf numFmtId="0" fontId="9" fillId="0" borderId="28" xfId="0" applyFont="1" applyBorder="1" applyAlignment="1">
      <alignment wrapText="1"/>
    </xf>
    <xf numFmtId="0" fontId="9" fillId="0" borderId="25" xfId="0" applyFont="1" applyBorder="1" applyAlignment="1">
      <alignment wrapText="1"/>
    </xf>
    <xf numFmtId="0" fontId="10"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33"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27" xfId="0" applyFont="1" applyBorder="1" applyAlignment="1">
      <alignment vertical="top" wrapText="1"/>
    </xf>
    <xf numFmtId="0" fontId="10" fillId="0" borderId="3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justify" vertical="top" wrapText="1"/>
    </xf>
    <xf numFmtId="0" fontId="10" fillId="0" borderId="34" xfId="0" applyFont="1" applyBorder="1" applyAlignment="1">
      <alignment horizontal="justify" vertical="top" wrapText="1"/>
    </xf>
    <xf numFmtId="0" fontId="10" fillId="0" borderId="35" xfId="0" applyFont="1" applyBorder="1" applyAlignment="1">
      <alignment horizontal="justify" vertical="top" wrapText="1"/>
    </xf>
    <xf numFmtId="0" fontId="14" fillId="0" borderId="31" xfId="0" applyFont="1" applyBorder="1" applyAlignment="1">
      <alignment vertical="center" wrapText="1"/>
    </xf>
    <xf numFmtId="0" fontId="14" fillId="0" borderId="26" xfId="0" applyFont="1" applyBorder="1" applyAlignment="1">
      <alignment vertical="center" wrapText="1"/>
    </xf>
    <xf numFmtId="0" fontId="14" fillId="0" borderId="28" xfId="0" applyFont="1" applyBorder="1" applyAlignment="1">
      <alignment vertical="center" wrapText="1"/>
    </xf>
    <xf numFmtId="0" fontId="14" fillId="0" borderId="23" xfId="0" applyFont="1" applyBorder="1" applyAlignment="1">
      <alignment vertical="center" wrapText="1"/>
    </xf>
    <xf numFmtId="0" fontId="10" fillId="0" borderId="36" xfId="0" applyFont="1" applyBorder="1" applyAlignment="1">
      <alignment vertical="center" wrapText="1"/>
    </xf>
    <xf numFmtId="0" fontId="10" fillId="0" borderId="0" xfId="0" applyFont="1" applyAlignment="1">
      <alignment vertical="center" wrapText="1"/>
    </xf>
    <xf numFmtId="0" fontId="10" fillId="0" borderId="30" xfId="0" applyFont="1" applyBorder="1" applyAlignment="1">
      <alignment vertical="center" wrapText="1"/>
    </xf>
    <xf numFmtId="0" fontId="10" fillId="0" borderId="29" xfId="0" applyFont="1" applyBorder="1" applyAlignment="1">
      <alignment vertical="center" wrapText="1"/>
    </xf>
    <xf numFmtId="0" fontId="9" fillId="0" borderId="29" xfId="0" applyFont="1" applyBorder="1" applyAlignment="1">
      <alignment wrapText="1"/>
    </xf>
    <xf numFmtId="0" fontId="10" fillId="0" borderId="37" xfId="0" applyFont="1" applyBorder="1" applyAlignment="1">
      <alignment vertical="center" wrapText="1"/>
    </xf>
    <xf numFmtId="0" fontId="9" fillId="0" borderId="38" xfId="0" applyFont="1" applyBorder="1" applyAlignment="1">
      <alignment wrapText="1"/>
    </xf>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9" fillId="0" borderId="29" xfId="0" applyFont="1" applyBorder="1" applyAlignment="1">
      <alignment vertical="top" wrapText="1"/>
    </xf>
    <xf numFmtId="0" fontId="9" fillId="0" borderId="24" xfId="0" applyFont="1" applyBorder="1" applyAlignment="1">
      <alignment vertical="top" wrapText="1"/>
    </xf>
    <xf numFmtId="0" fontId="9" fillId="0" borderId="24" xfId="0" applyFont="1" applyBorder="1" applyAlignment="1">
      <alignment wrapText="1"/>
    </xf>
    <xf numFmtId="0" fontId="10" fillId="0" borderId="28" xfId="0" applyFont="1" applyBorder="1" applyAlignment="1">
      <alignment vertical="top" wrapText="1"/>
    </xf>
    <xf numFmtId="0" fontId="10" fillId="0" borderId="25" xfId="0" applyFont="1" applyBorder="1" applyAlignment="1">
      <alignment vertical="top" wrapText="1"/>
    </xf>
    <xf numFmtId="0" fontId="10" fillId="0" borderId="32" xfId="0" applyFont="1" applyBorder="1" applyAlignment="1">
      <alignment vertical="center" wrapText="1"/>
    </xf>
    <xf numFmtId="0" fontId="10" fillId="0" borderId="24" xfId="0" applyFont="1" applyBorder="1" applyAlignment="1">
      <alignment vertical="center" wrapText="1"/>
    </xf>
    <xf numFmtId="0" fontId="10" fillId="0" borderId="0" xfId="0" applyFont="1" applyBorder="1" applyAlignment="1">
      <alignment vertical="center" wrapText="1"/>
    </xf>
    <xf numFmtId="0" fontId="14"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7" xfId="0" applyFont="1" applyBorder="1" applyAlignment="1">
      <alignment vertical="center" wrapText="1"/>
    </xf>
    <xf numFmtId="0" fontId="9" fillId="0" borderId="7" xfId="0" applyFont="1" applyBorder="1" applyAlignment="1">
      <alignment wrapText="1"/>
    </xf>
    <xf numFmtId="0" fontId="9" fillId="0" borderId="5" xfId="0" applyFont="1" applyBorder="1" applyAlignment="1">
      <alignment wrapText="1"/>
    </xf>
    <xf numFmtId="0" fontId="9" fillId="0" borderId="36" xfId="0" applyFont="1" applyBorder="1" applyAlignment="1">
      <alignment wrapText="1"/>
    </xf>
    <xf numFmtId="0" fontId="10" fillId="0" borderId="50" xfId="0" applyFont="1" applyBorder="1" applyAlignment="1">
      <alignment horizontal="justify" vertical="center" wrapText="1"/>
    </xf>
    <xf numFmtId="0" fontId="10" fillId="0" borderId="48" xfId="0" applyFont="1" applyBorder="1" applyAlignment="1">
      <alignment horizontal="justify" vertical="center" wrapText="1"/>
    </xf>
    <xf numFmtId="0" fontId="10" fillId="0" borderId="49" xfId="0" applyFont="1" applyBorder="1" applyAlignment="1">
      <alignment horizontal="justify" vertical="center" wrapText="1"/>
    </xf>
    <xf numFmtId="0" fontId="10" fillId="0" borderId="43" xfId="0" applyFont="1" applyBorder="1" applyAlignment="1">
      <alignment horizontal="justify" vertical="center" wrapText="1"/>
    </xf>
    <xf numFmtId="0" fontId="10" fillId="0" borderId="51" xfId="0" applyFont="1" applyBorder="1" applyAlignment="1">
      <alignment horizontal="justify"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52" xfId="0" applyFont="1" applyBorder="1" applyAlignment="1">
      <alignment horizontal="left" vertical="center" wrapText="1"/>
    </xf>
    <xf numFmtId="0" fontId="4" fillId="0" borderId="50"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10" fillId="0" borderId="59" xfId="0" applyFont="1" applyBorder="1" applyAlignment="1">
      <alignment horizontal="justify" vertical="center" wrapText="1"/>
    </xf>
    <xf numFmtId="0" fontId="9" fillId="0" borderId="0" xfId="0" applyFont="1" applyBorder="1" applyAlignment="1">
      <alignment vertical="center" wrapText="1"/>
    </xf>
    <xf numFmtId="0" fontId="9" fillId="0" borderId="43" xfId="0" applyFont="1" applyBorder="1" applyAlignment="1">
      <alignment vertical="center" wrapText="1"/>
    </xf>
    <xf numFmtId="0" fontId="10" fillId="0" borderId="55" xfId="0" applyFont="1" applyBorder="1" applyAlignment="1">
      <alignment horizontal="justify" vertical="center" wrapText="1"/>
    </xf>
    <xf numFmtId="0" fontId="10" fillId="0" borderId="38" xfId="0" applyFont="1" applyBorder="1" applyAlignment="1">
      <alignment vertical="top" wrapText="1"/>
    </xf>
    <xf numFmtId="0" fontId="10" fillId="0" borderId="38" xfId="0" applyFont="1" applyBorder="1" applyAlignment="1">
      <alignment horizontal="center" vertical="center" wrapText="1"/>
    </xf>
    <xf numFmtId="0" fontId="14" fillId="2" borderId="53" xfId="0" applyFont="1" applyFill="1" applyBorder="1" applyAlignment="1">
      <alignment vertical="center" wrapText="1"/>
    </xf>
    <xf numFmtId="0" fontId="14" fillId="2" borderId="54" xfId="0" applyFont="1" applyFill="1" applyBorder="1" applyAlignment="1">
      <alignment vertical="center" wrapText="1"/>
    </xf>
    <xf numFmtId="0" fontId="14" fillId="0" borderId="53" xfId="0" applyFont="1" applyBorder="1" applyAlignment="1">
      <alignment vertical="center" wrapText="1"/>
    </xf>
    <xf numFmtId="0" fontId="14" fillId="0" borderId="54" xfId="0" applyFont="1" applyBorder="1" applyAlignment="1">
      <alignment vertical="center" wrapText="1"/>
    </xf>
    <xf numFmtId="0" fontId="10"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9" xfId="0" applyFont="1" applyBorder="1" applyAlignment="1">
      <alignment vertical="top" wrapText="1"/>
    </xf>
    <xf numFmtId="0" fontId="9" fillId="0" borderId="52" xfId="0" applyFont="1" applyBorder="1" applyAlignment="1">
      <alignment wrapText="1"/>
    </xf>
    <xf numFmtId="0" fontId="9" fillId="0" borderId="13" xfId="0" applyFont="1" applyBorder="1" applyAlignment="1">
      <alignment wrapText="1"/>
    </xf>
    <xf numFmtId="0" fontId="9" fillId="0" borderId="0" xfId="0" applyFont="1" applyBorder="1" applyAlignment="1">
      <alignment wrapText="1"/>
    </xf>
    <xf numFmtId="0" fontId="9" fillId="0" borderId="43" xfId="0" applyFont="1" applyBorder="1" applyAlignment="1">
      <alignment wrapText="1"/>
    </xf>
    <xf numFmtId="0" fontId="9" fillId="0" borderId="40" xfId="0" applyFont="1" applyBorder="1" applyAlignment="1">
      <alignment wrapText="1"/>
    </xf>
    <xf numFmtId="0" fontId="9" fillId="0" borderId="51" xfId="0" applyFont="1" applyBorder="1" applyAlignment="1">
      <alignment wrapText="1"/>
    </xf>
    <xf numFmtId="0" fontId="10" fillId="0" borderId="32" xfId="0" applyFont="1" applyBorder="1" applyAlignment="1">
      <alignment wrapText="1"/>
    </xf>
    <xf numFmtId="0" fontId="10" fillId="0" borderId="52" xfId="0" applyFont="1" applyBorder="1" applyAlignment="1">
      <alignment horizontal="left" vertical="top" wrapText="1"/>
    </xf>
    <xf numFmtId="0" fontId="10" fillId="0" borderId="47" xfId="0" applyFont="1" applyBorder="1" applyAlignment="1">
      <alignment vertical="top" wrapText="1"/>
    </xf>
    <xf numFmtId="0" fontId="14" fillId="2" borderId="23" xfId="0" applyFont="1" applyFill="1" applyBorder="1" applyAlignment="1">
      <alignment vertical="center" wrapText="1"/>
    </xf>
    <xf numFmtId="0" fontId="14" fillId="0" borderId="34" xfId="0" applyFont="1" applyBorder="1" applyAlignment="1">
      <alignment vertical="center" wrapText="1"/>
    </xf>
    <xf numFmtId="0" fontId="9" fillId="0" borderId="27" xfId="0" applyFont="1" applyBorder="1" applyAlignment="1">
      <alignment wrapText="1"/>
    </xf>
    <xf numFmtId="0" fontId="10" fillId="0" borderId="41" xfId="0" applyFont="1" applyBorder="1" applyAlignment="1">
      <alignment horizontal="justify" vertical="center" wrapText="1"/>
    </xf>
    <xf numFmtId="0" fontId="9" fillId="0" borderId="41" xfId="0" applyFont="1" applyBorder="1" applyAlignment="1">
      <alignment vertical="center" wrapText="1"/>
    </xf>
    <xf numFmtId="0" fontId="9" fillId="0" borderId="42" xfId="0" applyFont="1" applyBorder="1" applyAlignment="1">
      <alignment vertical="center" wrapText="1"/>
    </xf>
    <xf numFmtId="0" fontId="10" fillId="0" borderId="41" xfId="0" applyFont="1" applyBorder="1" applyAlignment="1">
      <alignment vertical="top" wrapText="1"/>
    </xf>
    <xf numFmtId="0" fontId="9" fillId="0" borderId="41" xfId="0" applyFont="1" applyBorder="1" applyAlignment="1">
      <alignment vertical="top" wrapText="1"/>
    </xf>
    <xf numFmtId="0" fontId="9" fillId="0" borderId="42" xfId="0" applyFont="1" applyBorder="1" applyAlignment="1">
      <alignment vertical="top" wrapText="1"/>
    </xf>
    <xf numFmtId="0" fontId="10" fillId="0" borderId="46" xfId="0" applyFont="1" applyBorder="1" applyAlignment="1">
      <alignment horizontal="justify" vertical="center" wrapText="1"/>
    </xf>
    <xf numFmtId="0" fontId="10" fillId="0" borderId="0" xfId="0" applyFont="1" applyAlignment="1">
      <alignment horizontal="justify" vertical="center"/>
    </xf>
    <xf numFmtId="0" fontId="17" fillId="0" borderId="0" xfId="0" applyFont="1" applyAlignment="1"/>
    <xf numFmtId="0" fontId="10" fillId="0" borderId="60" xfId="0" applyFont="1" applyBorder="1" applyAlignment="1">
      <alignment horizontal="justify" vertical="center" wrapText="1"/>
    </xf>
    <xf numFmtId="0" fontId="9" fillId="0" borderId="44" xfId="0" applyFont="1" applyBorder="1" applyAlignment="1">
      <alignment vertical="center" wrapText="1"/>
    </xf>
    <xf numFmtId="0" fontId="9" fillId="0" borderId="45" xfId="0" applyFont="1" applyBorder="1" applyAlignment="1">
      <alignment vertical="center" wrapText="1"/>
    </xf>
    <xf numFmtId="0" fontId="10" fillId="0" borderId="18" xfId="0" applyFont="1" applyBorder="1" applyAlignment="1">
      <alignment horizontal="center" vertical="center" wrapText="1"/>
    </xf>
    <xf numFmtId="0" fontId="10" fillId="0" borderId="13" xfId="0" applyFont="1" applyBorder="1" applyAlignment="1">
      <alignment horizontal="left" vertical="top" wrapText="1"/>
    </xf>
    <xf numFmtId="0" fontId="9" fillId="0" borderId="0" xfId="0" applyFont="1" applyBorder="1" applyAlignment="1">
      <alignment horizontal="left" vertical="top" wrapText="1"/>
    </xf>
    <xf numFmtId="0" fontId="9" fillId="0" borderId="43" xfId="0" applyFont="1" applyBorder="1" applyAlignment="1">
      <alignment horizontal="left" vertical="top" wrapText="1"/>
    </xf>
    <xf numFmtId="0" fontId="10" fillId="0" borderId="13" xfId="0" applyFont="1" applyBorder="1" applyAlignment="1">
      <alignment horizontal="justify" vertical="center" wrapText="1"/>
    </xf>
    <xf numFmtId="0" fontId="10" fillId="0" borderId="40" xfId="0" applyFont="1" applyBorder="1" applyAlignment="1">
      <alignment horizontal="justify" vertical="center" wrapText="1"/>
    </xf>
    <xf numFmtId="0" fontId="9" fillId="0" borderId="28" xfId="0" applyFont="1" applyBorder="1" applyAlignment="1">
      <alignment vertical="center" wrapText="1"/>
    </xf>
    <xf numFmtId="0" fontId="9" fillId="0" borderId="51" xfId="0" applyFont="1" applyBorder="1" applyAlignment="1">
      <alignment vertical="center" wrapText="1"/>
    </xf>
    <xf numFmtId="0" fontId="10" fillId="0" borderId="52" xfId="0" applyFont="1" applyBorder="1" applyAlignment="1">
      <alignment vertical="top" wrapText="1"/>
    </xf>
    <xf numFmtId="0" fontId="10" fillId="0" borderId="0" xfId="0" applyFont="1" applyBorder="1" applyAlignment="1">
      <alignment vertical="top" wrapText="1"/>
    </xf>
    <xf numFmtId="0" fontId="10" fillId="0" borderId="43" xfId="0" applyFont="1" applyBorder="1" applyAlignment="1">
      <alignment vertical="top" wrapText="1"/>
    </xf>
    <xf numFmtId="0" fontId="10" fillId="0" borderId="57" xfId="0" applyFont="1" applyBorder="1" applyAlignment="1">
      <alignment vertical="top" wrapText="1"/>
    </xf>
    <xf numFmtId="0" fontId="10" fillId="0" borderId="44" xfId="0" applyFont="1" applyBorder="1" applyAlignment="1">
      <alignment vertical="top" wrapText="1"/>
    </xf>
    <xf numFmtId="0" fontId="10" fillId="0" borderId="45" xfId="0" applyFont="1" applyBorder="1" applyAlignment="1">
      <alignment vertical="top" wrapText="1"/>
    </xf>
    <xf numFmtId="0" fontId="10" fillId="0" borderId="51" xfId="0" applyFont="1" applyBorder="1" applyAlignment="1">
      <alignment vertical="top" wrapText="1"/>
    </xf>
    <xf numFmtId="0" fontId="10" fillId="0" borderId="52" xfId="0" applyFont="1" applyBorder="1" applyAlignment="1">
      <alignment horizontal="justify" vertical="top" wrapText="1"/>
    </xf>
    <xf numFmtId="0" fontId="10" fillId="0" borderId="36" xfId="0" applyFont="1" applyBorder="1" applyAlignment="1">
      <alignment horizontal="justify" vertical="top" wrapText="1"/>
    </xf>
    <xf numFmtId="0" fontId="10" fillId="0" borderId="0" xfId="0" applyFont="1" applyBorder="1" applyAlignment="1">
      <alignment horizontal="justify" vertical="top" wrapText="1"/>
    </xf>
    <xf numFmtId="0" fontId="10" fillId="0" borderId="43" xfId="0" applyFont="1" applyBorder="1" applyAlignment="1">
      <alignment horizontal="justify" vertical="top" wrapText="1"/>
    </xf>
    <xf numFmtId="0" fontId="10" fillId="0" borderId="27" xfId="0" applyFont="1" applyBorder="1" applyAlignment="1">
      <alignment horizontal="justify" vertical="top" wrapText="1"/>
    </xf>
    <xf numFmtId="0" fontId="10" fillId="0" borderId="28" xfId="0" applyFont="1" applyBorder="1" applyAlignment="1">
      <alignment horizontal="justify" vertical="top" wrapText="1"/>
    </xf>
    <xf numFmtId="0" fontId="10" fillId="0" borderId="51" xfId="0" applyFont="1" applyBorder="1" applyAlignment="1">
      <alignment horizontal="justify" vertical="top" wrapText="1"/>
    </xf>
    <xf numFmtId="0" fontId="10" fillId="0" borderId="58" xfId="0" applyFont="1" applyBorder="1" applyAlignment="1">
      <alignment horizontal="justify" vertical="top" wrapText="1"/>
    </xf>
    <xf numFmtId="0" fontId="14" fillId="0" borderId="0" xfId="0" applyFont="1" applyBorder="1" applyAlignment="1">
      <alignment vertical="center" wrapText="1"/>
    </xf>
    <xf numFmtId="0" fontId="10" fillId="0" borderId="38" xfId="0" applyFont="1" applyBorder="1" applyAlignment="1">
      <alignment vertical="center" wrapText="1"/>
    </xf>
    <xf numFmtId="0" fontId="11" fillId="0" borderId="0" xfId="0" applyFont="1" applyAlignment="1">
      <alignment horizontal="right" vertical="center"/>
    </xf>
    <xf numFmtId="0" fontId="9" fillId="0" borderId="34"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36" xfId="0" applyFont="1" applyBorder="1" applyAlignment="1">
      <alignment horizontal="justify" vertical="center" wrapText="1"/>
    </xf>
    <xf numFmtId="0" fontId="9" fillId="0" borderId="0" xfId="0" applyFont="1" applyAlignment="1">
      <alignment horizontal="justify" vertical="center" wrapText="1"/>
    </xf>
    <xf numFmtId="0" fontId="9" fillId="0" borderId="30"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17" xfId="0" applyFont="1" applyFill="1" applyBorder="1" applyAlignment="1">
      <alignment vertical="top"/>
    </xf>
    <xf numFmtId="0" fontId="10" fillId="0" borderId="0" xfId="7" applyFont="1" applyFill="1" applyBorder="1" applyAlignment="1">
      <alignment horizontal="left" vertical="top"/>
    </xf>
    <xf numFmtId="0" fontId="10" fillId="0" borderId="0" xfId="7" applyFont="1" applyFill="1" applyAlignment="1">
      <alignment horizontal="left" vertical="center" wrapText="1"/>
    </xf>
    <xf numFmtId="0" fontId="3" fillId="0" borderId="0" xfId="0" applyFont="1" applyFill="1" applyAlignment="1">
      <alignment horizontal="right"/>
    </xf>
    <xf numFmtId="0" fontId="3" fillId="0" borderId="1" xfId="0" applyFont="1" applyFill="1" applyBorder="1" applyAlignment="1">
      <alignment horizontal="center" vertical="top"/>
    </xf>
    <xf numFmtId="0" fontId="3" fillId="0" borderId="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0" xfId="0" applyFont="1" applyFill="1" applyBorder="1" applyAlignment="1">
      <alignment horizontal="center" vertical="top"/>
    </xf>
    <xf numFmtId="0" fontId="3" fillId="0" borderId="13" xfId="0" applyFont="1" applyFill="1" applyBorder="1" applyAlignment="1">
      <alignment horizontal="left" vertical="center" wrapText="1"/>
    </xf>
    <xf numFmtId="0" fontId="3" fillId="0" borderId="0" xfId="0" applyFont="1" applyFill="1" applyAlignment="1">
      <alignment horizontal="right" vertical="center"/>
    </xf>
    <xf numFmtId="0" fontId="2" fillId="0" borderId="0" xfId="0" applyFont="1" applyFill="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19" xfId="0" applyFont="1" applyFill="1" applyBorder="1" applyAlignment="1">
      <alignment vertical="center" wrapText="1"/>
    </xf>
    <xf numFmtId="0" fontId="4" fillId="0" borderId="0" xfId="0" applyFont="1" applyFill="1" applyAlignment="1">
      <alignment horizontal="right" vertical="top"/>
    </xf>
    <xf numFmtId="0" fontId="4" fillId="0" borderId="0" xfId="0" applyFont="1" applyFill="1" applyAlignment="1">
      <alignment vertical="top"/>
    </xf>
    <xf numFmtId="0" fontId="21" fillId="0" borderId="0" xfId="0" applyFont="1" applyFill="1" applyAlignment="1">
      <alignment vertical="top"/>
    </xf>
    <xf numFmtId="0" fontId="21" fillId="0" borderId="1" xfId="0" applyFont="1" applyFill="1" applyBorder="1" applyAlignment="1">
      <alignment vertical="top"/>
    </xf>
    <xf numFmtId="0" fontId="21" fillId="0" borderId="1" xfId="0" applyFont="1" applyFill="1" applyBorder="1" applyAlignment="1">
      <alignment vertical="top" wrapText="1"/>
    </xf>
    <xf numFmtId="0" fontId="4" fillId="0" borderId="1" xfId="0" applyFont="1" applyFill="1" applyBorder="1" applyAlignment="1">
      <alignment vertical="top"/>
    </xf>
    <xf numFmtId="0" fontId="14" fillId="0" borderId="20" xfId="0" applyFont="1" applyFill="1" applyBorder="1" applyAlignment="1">
      <alignment horizontal="center" vertical="top"/>
    </xf>
    <xf numFmtId="0" fontId="14" fillId="0" borderId="21" xfId="0" applyFont="1" applyFill="1" applyBorder="1" applyAlignment="1">
      <alignment horizontal="center" vertical="top"/>
    </xf>
    <xf numFmtId="0" fontId="14" fillId="0" borderId="19" xfId="0" applyFont="1" applyFill="1" applyBorder="1" applyAlignment="1">
      <alignment horizontal="center" vertical="top"/>
    </xf>
    <xf numFmtId="0" fontId="4" fillId="0" borderId="17" xfId="0" applyFont="1" applyFill="1" applyBorder="1" applyAlignment="1">
      <alignment vertical="top" wrapText="1"/>
    </xf>
    <xf numFmtId="0" fontId="4" fillId="0" borderId="10" xfId="0" applyFont="1" applyFill="1" applyBorder="1" applyAlignment="1">
      <alignment vertical="top" wrapText="1"/>
    </xf>
    <xf numFmtId="0" fontId="4" fillId="0" borderId="17" xfId="0" applyFont="1" applyFill="1" applyBorder="1" applyAlignment="1">
      <alignment vertical="top"/>
    </xf>
    <xf numFmtId="0" fontId="4" fillId="0" borderId="18" xfId="0" applyFont="1" applyFill="1" applyBorder="1" applyAlignment="1">
      <alignment vertical="top"/>
    </xf>
    <xf numFmtId="0" fontId="4" fillId="0" borderId="18" xfId="0" applyFont="1" applyFill="1" applyBorder="1" applyAlignment="1">
      <alignment vertical="top" wrapText="1"/>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2" xfId="0" applyFont="1" applyFill="1" applyBorder="1" applyAlignment="1">
      <alignment vertical="top"/>
    </xf>
    <xf numFmtId="0" fontId="4" fillId="0" borderId="1" xfId="0" applyFont="1" applyFill="1" applyBorder="1" applyAlignment="1">
      <alignment vertical="top" wrapText="1"/>
    </xf>
    <xf numFmtId="0" fontId="4" fillId="0" borderId="17" xfId="0" applyFont="1" applyFill="1" applyBorder="1" applyAlignment="1">
      <alignment vertical="top" wrapText="1"/>
    </xf>
    <xf numFmtId="0" fontId="4" fillId="0" borderId="2" xfId="0" applyFont="1" applyFill="1" applyBorder="1" applyAlignment="1">
      <alignment vertical="top"/>
    </xf>
    <xf numFmtId="0" fontId="4" fillId="0" borderId="21" xfId="0" applyFont="1" applyFill="1" applyBorder="1" applyAlignment="1">
      <alignment horizontal="center" vertical="top"/>
    </xf>
    <xf numFmtId="0" fontId="4" fillId="0" borderId="19" xfId="0" applyFont="1" applyFill="1" applyBorder="1" applyAlignment="1">
      <alignment horizontal="center" vertical="top"/>
    </xf>
    <xf numFmtId="0" fontId="4" fillId="0" borderId="11" xfId="0" applyFont="1" applyFill="1" applyBorder="1" applyAlignment="1">
      <alignment horizontal="center" vertical="top"/>
    </xf>
    <xf numFmtId="0" fontId="4" fillId="0" borderId="17" xfId="0" applyFont="1" applyFill="1" applyBorder="1" applyAlignment="1">
      <alignment horizontal="left" vertical="top" wrapText="1"/>
    </xf>
    <xf numFmtId="0" fontId="4" fillId="0" borderId="13" xfId="0" applyFont="1" applyFill="1" applyBorder="1" applyAlignment="1">
      <alignment vertical="top"/>
    </xf>
    <xf numFmtId="0" fontId="4" fillId="0" borderId="0" xfId="0" applyFont="1" applyFill="1" applyAlignment="1">
      <alignment vertical="top" wrapText="1"/>
    </xf>
    <xf numFmtId="0" fontId="21" fillId="0" borderId="0" xfId="0" applyFont="1" applyFill="1" applyAlignment="1">
      <alignment horizontal="center" vertical="top" wrapText="1"/>
    </xf>
    <xf numFmtId="0" fontId="4" fillId="0" borderId="0" xfId="0" applyFont="1" applyFill="1" applyAlignment="1">
      <alignment vertical="top" wrapText="1"/>
    </xf>
    <xf numFmtId="0" fontId="14" fillId="0" borderId="1" xfId="0" applyFont="1" applyFill="1" applyBorder="1" applyAlignment="1">
      <alignment vertical="top" wrapText="1"/>
    </xf>
    <xf numFmtId="0" fontId="14" fillId="0" borderId="17" xfId="0" applyFont="1" applyFill="1" applyBorder="1" applyAlignment="1">
      <alignment vertical="top"/>
    </xf>
    <xf numFmtId="0" fontId="14" fillId="0" borderId="10" xfId="0" applyFont="1" applyFill="1" applyBorder="1" applyAlignment="1">
      <alignment vertical="top" wrapText="1"/>
    </xf>
    <xf numFmtId="0" fontId="4" fillId="0" borderId="12" xfId="0" applyFont="1" applyFill="1" applyBorder="1" applyAlignment="1">
      <alignment vertical="top"/>
    </xf>
    <xf numFmtId="0" fontId="4" fillId="0" borderId="15" xfId="0" applyFont="1" applyFill="1" applyBorder="1" applyAlignment="1">
      <alignment vertical="top" wrapText="1"/>
    </xf>
    <xf numFmtId="0" fontId="4" fillId="0" borderId="16" xfId="0" applyFont="1" applyFill="1" applyBorder="1" applyAlignment="1">
      <alignment vertical="top"/>
    </xf>
    <xf numFmtId="0" fontId="4" fillId="0" borderId="18" xfId="0" applyFont="1" applyFill="1" applyBorder="1" applyAlignment="1">
      <alignment vertical="top" wrapText="1"/>
    </xf>
    <xf numFmtId="0" fontId="4" fillId="0" borderId="14" xfId="0" applyFont="1" applyFill="1" applyBorder="1" applyAlignment="1">
      <alignment vertical="top"/>
    </xf>
    <xf numFmtId="0" fontId="4" fillId="0" borderId="18" xfId="0" applyFont="1" applyFill="1" applyBorder="1" applyAlignment="1">
      <alignment vertical="top"/>
    </xf>
    <xf numFmtId="0" fontId="4" fillId="0" borderId="2" xfId="0" applyFont="1" applyFill="1" applyBorder="1" applyAlignment="1">
      <alignment vertical="top" wrapText="1"/>
    </xf>
  </cellXfs>
  <cellStyles count="8">
    <cellStyle name="Обычный" xfId="0" builtinId="0"/>
    <cellStyle name="Обычный 2 2" xfId="4"/>
    <cellStyle name="Обычный 3 4" xfId="5"/>
    <cellStyle name="Обычный 4" xfId="7"/>
    <cellStyle name="Обычный 8" xfId="3"/>
    <cellStyle name="Процентный" xfId="2" builtinId="5"/>
    <cellStyle name="Финансовый" xfId="1" builtinId="3"/>
    <cellStyle name="Финансовый 4" xfId="6"/>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2</xdr:col>
      <xdr:colOff>847724</xdr:colOff>
      <xdr:row>11</xdr:row>
      <xdr:rowOff>66674</xdr:rowOff>
    </xdr:from>
    <xdr:to>
      <xdr:col>2</xdr:col>
      <xdr:colOff>2933699</xdr:colOff>
      <xdr:row>11</xdr:row>
      <xdr:rowOff>428625</xdr:rowOff>
    </xdr:to>
    <xdr:pic>
      <xdr:nvPicPr>
        <xdr:cNvPr id="87" name="Рисунок 8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90874" y="5105399"/>
          <a:ext cx="2085975" cy="361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809625</xdr:colOff>
      <xdr:row>19</xdr:row>
      <xdr:rowOff>66674</xdr:rowOff>
    </xdr:from>
    <xdr:to>
      <xdr:col>2</xdr:col>
      <xdr:colOff>2886075</xdr:colOff>
      <xdr:row>19</xdr:row>
      <xdr:rowOff>495300</xdr:rowOff>
    </xdr:to>
    <xdr:pic>
      <xdr:nvPicPr>
        <xdr:cNvPr id="88" name="Рисунок 87"/>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52775" y="9058274"/>
          <a:ext cx="2076450" cy="428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23</xdr:row>
      <xdr:rowOff>85724</xdr:rowOff>
    </xdr:from>
    <xdr:to>
      <xdr:col>2</xdr:col>
      <xdr:colOff>2990849</xdr:colOff>
      <xdr:row>23</xdr:row>
      <xdr:rowOff>428625</xdr:rowOff>
    </xdr:to>
    <xdr:pic>
      <xdr:nvPicPr>
        <xdr:cNvPr id="89" name="Рисунок 88"/>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76574" y="13477874"/>
          <a:ext cx="2257425" cy="342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581025</xdr:colOff>
      <xdr:row>31</xdr:row>
      <xdr:rowOff>57150</xdr:rowOff>
    </xdr:from>
    <xdr:to>
      <xdr:col>2</xdr:col>
      <xdr:colOff>2714625</xdr:colOff>
      <xdr:row>31</xdr:row>
      <xdr:rowOff>476250</xdr:rowOff>
    </xdr:to>
    <xdr:pic>
      <xdr:nvPicPr>
        <xdr:cNvPr id="90" name="Рисунок 89"/>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17611725"/>
          <a:ext cx="21336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638174</xdr:colOff>
      <xdr:row>39</xdr:row>
      <xdr:rowOff>66674</xdr:rowOff>
    </xdr:from>
    <xdr:to>
      <xdr:col>2</xdr:col>
      <xdr:colOff>2990849</xdr:colOff>
      <xdr:row>39</xdr:row>
      <xdr:rowOff>495299</xdr:rowOff>
    </xdr:to>
    <xdr:pic>
      <xdr:nvPicPr>
        <xdr:cNvPr id="91" name="Рисунок 90"/>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81324" y="21859874"/>
          <a:ext cx="235267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838200</xdr:colOff>
      <xdr:row>44</xdr:row>
      <xdr:rowOff>114300</xdr:rowOff>
    </xdr:from>
    <xdr:to>
      <xdr:col>2</xdr:col>
      <xdr:colOff>3009900</xdr:colOff>
      <xdr:row>44</xdr:row>
      <xdr:rowOff>647700</xdr:rowOff>
    </xdr:to>
    <xdr:pic>
      <xdr:nvPicPr>
        <xdr:cNvPr id="92" name="Рисунок 91"/>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81350" y="24888825"/>
          <a:ext cx="21717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533401</xdr:colOff>
      <xdr:row>51</xdr:row>
      <xdr:rowOff>76200</xdr:rowOff>
    </xdr:from>
    <xdr:to>
      <xdr:col>2</xdr:col>
      <xdr:colOff>3086101</xdr:colOff>
      <xdr:row>51</xdr:row>
      <xdr:rowOff>600075</xdr:rowOff>
    </xdr:to>
    <xdr:pic>
      <xdr:nvPicPr>
        <xdr:cNvPr id="93" name="Рисунок 92"/>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76551" y="29175075"/>
          <a:ext cx="25527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561975</xdr:colOff>
      <xdr:row>60</xdr:row>
      <xdr:rowOff>57150</xdr:rowOff>
    </xdr:from>
    <xdr:to>
      <xdr:col>2</xdr:col>
      <xdr:colOff>3200400</xdr:colOff>
      <xdr:row>60</xdr:row>
      <xdr:rowOff>514350</xdr:rowOff>
    </xdr:to>
    <xdr:pic>
      <xdr:nvPicPr>
        <xdr:cNvPr id="94" name="Рисунок 93"/>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05125" y="35442525"/>
          <a:ext cx="263842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762000</xdr:colOff>
      <xdr:row>69</xdr:row>
      <xdr:rowOff>38100</xdr:rowOff>
    </xdr:from>
    <xdr:to>
      <xdr:col>2</xdr:col>
      <xdr:colOff>2933700</xdr:colOff>
      <xdr:row>69</xdr:row>
      <xdr:rowOff>590549</xdr:rowOff>
    </xdr:to>
    <xdr:pic>
      <xdr:nvPicPr>
        <xdr:cNvPr id="95" name="Рисунок 94"/>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40366950"/>
          <a:ext cx="2171700" cy="552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723901</xdr:colOff>
      <xdr:row>78</xdr:row>
      <xdr:rowOff>47625</xdr:rowOff>
    </xdr:from>
    <xdr:to>
      <xdr:col>2</xdr:col>
      <xdr:colOff>2847975</xdr:colOff>
      <xdr:row>78</xdr:row>
      <xdr:rowOff>476250</xdr:rowOff>
    </xdr:to>
    <xdr:pic>
      <xdr:nvPicPr>
        <xdr:cNvPr id="96" name="Рисунок 95"/>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67051" y="45662850"/>
          <a:ext cx="2124074"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647700</xdr:colOff>
      <xdr:row>87</xdr:row>
      <xdr:rowOff>38100</xdr:rowOff>
    </xdr:from>
    <xdr:to>
      <xdr:col>2</xdr:col>
      <xdr:colOff>2657475</xdr:colOff>
      <xdr:row>87</xdr:row>
      <xdr:rowOff>561975</xdr:rowOff>
    </xdr:to>
    <xdr:pic>
      <xdr:nvPicPr>
        <xdr:cNvPr id="97" name="Рисунок 96"/>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90850" y="53578125"/>
          <a:ext cx="20097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704849</xdr:colOff>
      <xdr:row>96</xdr:row>
      <xdr:rowOff>123825</xdr:rowOff>
    </xdr:from>
    <xdr:to>
      <xdr:col>2</xdr:col>
      <xdr:colOff>2924175</xdr:colOff>
      <xdr:row>96</xdr:row>
      <xdr:rowOff>495300</xdr:rowOff>
    </xdr:to>
    <xdr:pic>
      <xdr:nvPicPr>
        <xdr:cNvPr id="98" name="Рисунок 97"/>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7999" y="55073550"/>
          <a:ext cx="2219326"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952501</xdr:colOff>
      <xdr:row>104</xdr:row>
      <xdr:rowOff>104774</xdr:rowOff>
    </xdr:from>
    <xdr:to>
      <xdr:col>2</xdr:col>
      <xdr:colOff>2886075</xdr:colOff>
      <xdr:row>104</xdr:row>
      <xdr:rowOff>476250</xdr:rowOff>
    </xdr:to>
    <xdr:pic>
      <xdr:nvPicPr>
        <xdr:cNvPr id="99" name="Рисунок 98"/>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95651" y="59169299"/>
          <a:ext cx="1933574" cy="371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504825</xdr:colOff>
      <xdr:row>114</xdr:row>
      <xdr:rowOff>19050</xdr:rowOff>
    </xdr:from>
    <xdr:to>
      <xdr:col>2</xdr:col>
      <xdr:colOff>3019425</xdr:colOff>
      <xdr:row>114</xdr:row>
      <xdr:rowOff>638175</xdr:rowOff>
    </xdr:to>
    <xdr:pic>
      <xdr:nvPicPr>
        <xdr:cNvPr id="100" name="Рисунок 99"/>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47975" y="64579500"/>
          <a:ext cx="25146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704850</xdr:colOff>
      <xdr:row>118</xdr:row>
      <xdr:rowOff>66674</xdr:rowOff>
    </xdr:from>
    <xdr:to>
      <xdr:col>2</xdr:col>
      <xdr:colOff>2857499</xdr:colOff>
      <xdr:row>118</xdr:row>
      <xdr:rowOff>476250</xdr:rowOff>
    </xdr:to>
    <xdr:pic>
      <xdr:nvPicPr>
        <xdr:cNvPr id="101" name="Рисунок 100"/>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67322699"/>
          <a:ext cx="2152649" cy="409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742950</xdr:colOff>
      <xdr:row>124</xdr:row>
      <xdr:rowOff>57150</xdr:rowOff>
    </xdr:from>
    <xdr:to>
      <xdr:col>2</xdr:col>
      <xdr:colOff>2962276</xdr:colOff>
      <xdr:row>124</xdr:row>
      <xdr:rowOff>561975</xdr:rowOff>
    </xdr:to>
    <xdr:pic>
      <xdr:nvPicPr>
        <xdr:cNvPr id="102" name="Рисунок 101"/>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86100" y="70770750"/>
          <a:ext cx="2219326"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619125</xdr:colOff>
      <xdr:row>128</xdr:row>
      <xdr:rowOff>85725</xdr:rowOff>
    </xdr:from>
    <xdr:to>
      <xdr:col>2</xdr:col>
      <xdr:colOff>2867025</xdr:colOff>
      <xdr:row>128</xdr:row>
      <xdr:rowOff>581025</xdr:rowOff>
    </xdr:to>
    <xdr:pic>
      <xdr:nvPicPr>
        <xdr:cNvPr id="103" name="Рисунок 102"/>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62275" y="73571100"/>
          <a:ext cx="22479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819150</xdr:colOff>
      <xdr:row>136</xdr:row>
      <xdr:rowOff>104775</xdr:rowOff>
    </xdr:from>
    <xdr:to>
      <xdr:col>2</xdr:col>
      <xdr:colOff>3019425</xdr:colOff>
      <xdr:row>136</xdr:row>
      <xdr:rowOff>561975</xdr:rowOff>
    </xdr:to>
    <xdr:pic>
      <xdr:nvPicPr>
        <xdr:cNvPr id="104" name="Рисунок 103"/>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62300" y="78038325"/>
          <a:ext cx="220027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790574</xdr:colOff>
      <xdr:row>144</xdr:row>
      <xdr:rowOff>57150</xdr:rowOff>
    </xdr:from>
    <xdr:to>
      <xdr:col>2</xdr:col>
      <xdr:colOff>3295649</xdr:colOff>
      <xdr:row>144</xdr:row>
      <xdr:rowOff>600075</xdr:rowOff>
    </xdr:to>
    <xdr:pic>
      <xdr:nvPicPr>
        <xdr:cNvPr id="105" name="Рисунок 104"/>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3724" y="81934050"/>
          <a:ext cx="25050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857250</xdr:colOff>
      <xdr:row>152</xdr:row>
      <xdr:rowOff>161925</xdr:rowOff>
    </xdr:from>
    <xdr:to>
      <xdr:col>2</xdr:col>
      <xdr:colOff>2914650</xdr:colOff>
      <xdr:row>152</xdr:row>
      <xdr:rowOff>762000</xdr:rowOff>
    </xdr:to>
    <xdr:pic>
      <xdr:nvPicPr>
        <xdr:cNvPr id="106" name="Рисунок 105"/>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00400" y="90135075"/>
          <a:ext cx="20574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781050</xdr:colOff>
      <xdr:row>160</xdr:row>
      <xdr:rowOff>66676</xdr:rowOff>
    </xdr:from>
    <xdr:to>
      <xdr:col>2</xdr:col>
      <xdr:colOff>3000375</xdr:colOff>
      <xdr:row>160</xdr:row>
      <xdr:rowOff>619125</xdr:rowOff>
    </xdr:to>
    <xdr:pic>
      <xdr:nvPicPr>
        <xdr:cNvPr id="107" name="Рисунок 106"/>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4200" y="90344626"/>
          <a:ext cx="2219325" cy="552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647700</xdr:colOff>
      <xdr:row>169</xdr:row>
      <xdr:rowOff>1</xdr:rowOff>
    </xdr:from>
    <xdr:to>
      <xdr:col>2</xdr:col>
      <xdr:colOff>3038475</xdr:colOff>
      <xdr:row>169</xdr:row>
      <xdr:rowOff>552450</xdr:rowOff>
    </xdr:to>
    <xdr:pic>
      <xdr:nvPicPr>
        <xdr:cNvPr id="108" name="Рисунок 107"/>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90850" y="95545276"/>
          <a:ext cx="2390775" cy="552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752475</xdr:colOff>
      <xdr:row>175</xdr:row>
      <xdr:rowOff>57150</xdr:rowOff>
    </xdr:from>
    <xdr:to>
      <xdr:col>2</xdr:col>
      <xdr:colOff>2638425</xdr:colOff>
      <xdr:row>175</xdr:row>
      <xdr:rowOff>485775</xdr:rowOff>
    </xdr:to>
    <xdr:pic>
      <xdr:nvPicPr>
        <xdr:cNvPr id="109" name="Рисунок 108"/>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95625" y="98793300"/>
          <a:ext cx="18859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619125</xdr:colOff>
      <xdr:row>179</xdr:row>
      <xdr:rowOff>57150</xdr:rowOff>
    </xdr:from>
    <xdr:to>
      <xdr:col>2</xdr:col>
      <xdr:colOff>3019425</xdr:colOff>
      <xdr:row>179</xdr:row>
      <xdr:rowOff>542925</xdr:rowOff>
    </xdr:to>
    <xdr:pic>
      <xdr:nvPicPr>
        <xdr:cNvPr id="110" name="Рисунок 109"/>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62275" y="101079300"/>
          <a:ext cx="24003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533400</xdr:colOff>
      <xdr:row>183</xdr:row>
      <xdr:rowOff>95250</xdr:rowOff>
    </xdr:from>
    <xdr:to>
      <xdr:col>2</xdr:col>
      <xdr:colOff>2952750</xdr:colOff>
      <xdr:row>183</xdr:row>
      <xdr:rowOff>542926</xdr:rowOff>
    </xdr:to>
    <xdr:pic>
      <xdr:nvPicPr>
        <xdr:cNvPr id="111" name="Рисунок 110"/>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76550" y="103851075"/>
          <a:ext cx="2419350"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876300</xdr:colOff>
      <xdr:row>187</xdr:row>
      <xdr:rowOff>104775</xdr:rowOff>
    </xdr:from>
    <xdr:to>
      <xdr:col>2</xdr:col>
      <xdr:colOff>2714625</xdr:colOff>
      <xdr:row>187</xdr:row>
      <xdr:rowOff>523874</xdr:rowOff>
    </xdr:to>
    <xdr:pic>
      <xdr:nvPicPr>
        <xdr:cNvPr id="112" name="Рисунок 111"/>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9450" y="110251875"/>
          <a:ext cx="183832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1019175</xdr:colOff>
      <xdr:row>192</xdr:row>
      <xdr:rowOff>38101</xdr:rowOff>
    </xdr:from>
    <xdr:to>
      <xdr:col>2</xdr:col>
      <xdr:colOff>2647950</xdr:colOff>
      <xdr:row>192</xdr:row>
      <xdr:rowOff>476251</xdr:rowOff>
    </xdr:to>
    <xdr:pic>
      <xdr:nvPicPr>
        <xdr:cNvPr id="113" name="Рисунок 112"/>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62325" y="114071401"/>
          <a:ext cx="16287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7</xdr:row>
      <xdr:rowOff>0</xdr:rowOff>
    </xdr:from>
    <xdr:to>
      <xdr:col>2</xdr:col>
      <xdr:colOff>3124200</xdr:colOff>
      <xdr:row>7</xdr:row>
      <xdr:rowOff>733425</xdr:rowOff>
    </xdr:to>
    <xdr:pic>
      <xdr:nvPicPr>
        <xdr:cNvPr id="2" name="Рисунок 1"/>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171825" y="1885950"/>
          <a:ext cx="2324100" cy="733425"/>
        </a:xfrm>
        <a:prstGeom prst="rect">
          <a:avLst/>
        </a:prstGeom>
        <a:solidFill>
          <a:srgbClr val="FFFF00"/>
        </a:solid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80"/>
  <sheetViews>
    <sheetView zoomScale="80" zoomScaleNormal="80" workbookViewId="0">
      <selection activeCell="D2" sqref="D1:D1048576"/>
    </sheetView>
  </sheetViews>
  <sheetFormatPr defaultRowHeight="15" outlineLevelCol="1" x14ac:dyDescent="0.25"/>
  <cols>
    <col min="1" max="3" width="9.140625" style="47"/>
    <col min="4" max="4" width="43.28515625" style="47" customWidth="1"/>
    <col min="5" max="5" width="12.85546875" style="47" hidden="1" customWidth="1"/>
    <col min="6" max="6" width="23.5703125" style="47" hidden="1" customWidth="1"/>
    <col min="7" max="7" width="14.5703125" style="47" hidden="1" customWidth="1"/>
    <col min="8" max="8" width="14.85546875" style="47" hidden="1" customWidth="1"/>
    <col min="9" max="9" width="18.42578125" style="47" hidden="1" customWidth="1"/>
    <col min="10" max="10" width="19.5703125" style="47" hidden="1" customWidth="1"/>
    <col min="11" max="11" width="13.28515625" style="47" hidden="1" customWidth="1"/>
    <col min="12" max="12" width="17.28515625" style="47" hidden="1" customWidth="1"/>
    <col min="13" max="13" width="14.85546875" style="47" hidden="1" customWidth="1"/>
    <col min="14" max="14" width="14.140625" style="47" hidden="1" customWidth="1"/>
    <col min="15" max="15" width="16.140625" style="47" customWidth="1"/>
    <col min="16" max="16" width="15" style="47" customWidth="1"/>
    <col min="17" max="17" width="18.28515625" style="47" customWidth="1"/>
    <col min="18" max="18" width="16.42578125" style="47" customWidth="1"/>
    <col min="19" max="27" width="15" style="47" hidden="1" customWidth="1" outlineLevel="1"/>
    <col min="28" max="28" width="16.42578125" style="47" hidden="1" customWidth="1" outlineLevel="1"/>
    <col min="29" max="29" width="13.85546875" style="47" hidden="1" customWidth="1" outlineLevel="1"/>
    <col min="30" max="30" width="15.85546875" style="47" hidden="1" customWidth="1" outlineLevel="1"/>
    <col min="31" max="31" width="18.42578125" style="145" customWidth="1" collapsed="1"/>
    <col min="32" max="35" width="18.42578125" style="146" hidden="1" customWidth="1"/>
    <col min="36" max="36" width="16.5703125" style="145" customWidth="1"/>
    <col min="37" max="37" width="18.28515625" style="47" customWidth="1"/>
    <col min="38" max="38" width="9.140625" style="47"/>
    <col min="39" max="39" width="11.42578125" style="48" customWidth="1"/>
    <col min="40" max="259" width="9.140625" style="47"/>
    <col min="260" max="260" width="48.85546875" style="47" customWidth="1"/>
    <col min="261" max="261" width="12.85546875" style="47" customWidth="1"/>
    <col min="262" max="262" width="23.5703125" style="47" customWidth="1"/>
    <col min="263" max="263" width="0" style="47" hidden="1" customWidth="1"/>
    <col min="264" max="264" width="14.85546875" style="47" customWidth="1"/>
    <col min="265" max="265" width="18.42578125" style="47" customWidth="1"/>
    <col min="266" max="266" width="19.5703125" style="47" customWidth="1"/>
    <col min="267" max="267" width="0" style="47" hidden="1" customWidth="1"/>
    <col min="268" max="268" width="17.28515625" style="47" customWidth="1"/>
    <col min="269" max="269" width="15" style="47" customWidth="1"/>
    <col min="270" max="270" width="0" style="47" hidden="1" customWidth="1"/>
    <col min="271" max="271" width="15" style="47" customWidth="1"/>
    <col min="272" max="272" width="18.28515625" style="47" customWidth="1"/>
    <col min="273" max="273" width="16.42578125" style="47" customWidth="1"/>
    <col min="274" max="285" width="0" style="47" hidden="1" customWidth="1"/>
    <col min="286" max="286" width="20.42578125" style="47" customWidth="1"/>
    <col min="287" max="287" width="28.42578125" style="47" customWidth="1"/>
    <col min="288" max="288" width="20" style="47" customWidth="1"/>
    <col min="289" max="289" width="14.7109375" style="47" customWidth="1"/>
    <col min="290" max="515" width="9.140625" style="47"/>
    <col min="516" max="516" width="48.85546875" style="47" customWidth="1"/>
    <col min="517" max="517" width="12.85546875" style="47" customWidth="1"/>
    <col min="518" max="518" width="23.5703125" style="47" customWidth="1"/>
    <col min="519" max="519" width="0" style="47" hidden="1" customWidth="1"/>
    <col min="520" max="520" width="14.85546875" style="47" customWidth="1"/>
    <col min="521" max="521" width="18.42578125" style="47" customWidth="1"/>
    <col min="522" max="522" width="19.5703125" style="47" customWidth="1"/>
    <col min="523" max="523" width="0" style="47" hidden="1" customWidth="1"/>
    <col min="524" max="524" width="17.28515625" style="47" customWidth="1"/>
    <col min="525" max="525" width="15" style="47" customWidth="1"/>
    <col min="526" max="526" width="0" style="47" hidden="1" customWidth="1"/>
    <col min="527" max="527" width="15" style="47" customWidth="1"/>
    <col min="528" max="528" width="18.28515625" style="47" customWidth="1"/>
    <col min="529" max="529" width="16.42578125" style="47" customWidth="1"/>
    <col min="530" max="541" width="0" style="47" hidden="1" customWidth="1"/>
    <col min="542" max="542" width="20.42578125" style="47" customWidth="1"/>
    <col min="543" max="543" width="28.42578125" style="47" customWidth="1"/>
    <col min="544" max="544" width="20" style="47" customWidth="1"/>
    <col min="545" max="545" width="14.7109375" style="47" customWidth="1"/>
    <col min="546" max="771" width="9.140625" style="47"/>
    <col min="772" max="772" width="48.85546875" style="47" customWidth="1"/>
    <col min="773" max="773" width="12.85546875" style="47" customWidth="1"/>
    <col min="774" max="774" width="23.5703125" style="47" customWidth="1"/>
    <col min="775" max="775" width="0" style="47" hidden="1" customWidth="1"/>
    <col min="776" max="776" width="14.85546875" style="47" customWidth="1"/>
    <col min="777" max="777" width="18.42578125" style="47" customWidth="1"/>
    <col min="778" max="778" width="19.5703125" style="47" customWidth="1"/>
    <col min="779" max="779" width="0" style="47" hidden="1" customWidth="1"/>
    <col min="780" max="780" width="17.28515625" style="47" customWidth="1"/>
    <col min="781" max="781" width="15" style="47" customWidth="1"/>
    <col min="782" max="782" width="0" style="47" hidden="1" customWidth="1"/>
    <col min="783" max="783" width="15" style="47" customWidth="1"/>
    <col min="784" max="784" width="18.28515625" style="47" customWidth="1"/>
    <col min="785" max="785" width="16.42578125" style="47" customWidth="1"/>
    <col min="786" max="797" width="0" style="47" hidden="1" customWidth="1"/>
    <col min="798" max="798" width="20.42578125" style="47" customWidth="1"/>
    <col min="799" max="799" width="28.42578125" style="47" customWidth="1"/>
    <col min="800" max="800" width="20" style="47" customWidth="1"/>
    <col min="801" max="801" width="14.7109375" style="47" customWidth="1"/>
    <col min="802" max="1027" width="9.140625" style="47"/>
    <col min="1028" max="1028" width="48.85546875" style="47" customWidth="1"/>
    <col min="1029" max="1029" width="12.85546875" style="47" customWidth="1"/>
    <col min="1030" max="1030" width="23.5703125" style="47" customWidth="1"/>
    <col min="1031" max="1031" width="0" style="47" hidden="1" customWidth="1"/>
    <col min="1032" max="1032" width="14.85546875" style="47" customWidth="1"/>
    <col min="1033" max="1033" width="18.42578125" style="47" customWidth="1"/>
    <col min="1034" max="1034" width="19.5703125" style="47" customWidth="1"/>
    <col min="1035" max="1035" width="0" style="47" hidden="1" customWidth="1"/>
    <col min="1036" max="1036" width="17.28515625" style="47" customWidth="1"/>
    <col min="1037" max="1037" width="15" style="47" customWidth="1"/>
    <col min="1038" max="1038" width="0" style="47" hidden="1" customWidth="1"/>
    <col min="1039" max="1039" width="15" style="47" customWidth="1"/>
    <col min="1040" max="1040" width="18.28515625" style="47" customWidth="1"/>
    <col min="1041" max="1041" width="16.42578125" style="47" customWidth="1"/>
    <col min="1042" max="1053" width="0" style="47" hidden="1" customWidth="1"/>
    <col min="1054" max="1054" width="20.42578125" style="47" customWidth="1"/>
    <col min="1055" max="1055" width="28.42578125" style="47" customWidth="1"/>
    <col min="1056" max="1056" width="20" style="47" customWidth="1"/>
    <col min="1057" max="1057" width="14.7109375" style="47" customWidth="1"/>
    <col min="1058" max="1283" width="9.140625" style="47"/>
    <col min="1284" max="1284" width="48.85546875" style="47" customWidth="1"/>
    <col min="1285" max="1285" width="12.85546875" style="47" customWidth="1"/>
    <col min="1286" max="1286" width="23.5703125" style="47" customWidth="1"/>
    <col min="1287" max="1287" width="0" style="47" hidden="1" customWidth="1"/>
    <col min="1288" max="1288" width="14.85546875" style="47" customWidth="1"/>
    <col min="1289" max="1289" width="18.42578125" style="47" customWidth="1"/>
    <col min="1290" max="1290" width="19.5703125" style="47" customWidth="1"/>
    <col min="1291" max="1291" width="0" style="47" hidden="1" customWidth="1"/>
    <col min="1292" max="1292" width="17.28515625" style="47" customWidth="1"/>
    <col min="1293" max="1293" width="15" style="47" customWidth="1"/>
    <col min="1294" max="1294" width="0" style="47" hidden="1" customWidth="1"/>
    <col min="1295" max="1295" width="15" style="47" customWidth="1"/>
    <col min="1296" max="1296" width="18.28515625" style="47" customWidth="1"/>
    <col min="1297" max="1297" width="16.42578125" style="47" customWidth="1"/>
    <col min="1298" max="1309" width="0" style="47" hidden="1" customWidth="1"/>
    <col min="1310" max="1310" width="20.42578125" style="47" customWidth="1"/>
    <col min="1311" max="1311" width="28.42578125" style="47" customWidth="1"/>
    <col min="1312" max="1312" width="20" style="47" customWidth="1"/>
    <col min="1313" max="1313" width="14.7109375" style="47" customWidth="1"/>
    <col min="1314" max="1539" width="9.140625" style="47"/>
    <col min="1540" max="1540" width="48.85546875" style="47" customWidth="1"/>
    <col min="1541" max="1541" width="12.85546875" style="47" customWidth="1"/>
    <col min="1542" max="1542" width="23.5703125" style="47" customWidth="1"/>
    <col min="1543" max="1543" width="0" style="47" hidden="1" customWidth="1"/>
    <col min="1544" max="1544" width="14.85546875" style="47" customWidth="1"/>
    <col min="1545" max="1545" width="18.42578125" style="47" customWidth="1"/>
    <col min="1546" max="1546" width="19.5703125" style="47" customWidth="1"/>
    <col min="1547" max="1547" width="0" style="47" hidden="1" customWidth="1"/>
    <col min="1548" max="1548" width="17.28515625" style="47" customWidth="1"/>
    <col min="1549" max="1549" width="15" style="47" customWidth="1"/>
    <col min="1550" max="1550" width="0" style="47" hidden="1" customWidth="1"/>
    <col min="1551" max="1551" width="15" style="47" customWidth="1"/>
    <col min="1552" max="1552" width="18.28515625" style="47" customWidth="1"/>
    <col min="1553" max="1553" width="16.42578125" style="47" customWidth="1"/>
    <col min="1554" max="1565" width="0" style="47" hidden="1" customWidth="1"/>
    <col min="1566" max="1566" width="20.42578125" style="47" customWidth="1"/>
    <col min="1567" max="1567" width="28.42578125" style="47" customWidth="1"/>
    <col min="1568" max="1568" width="20" style="47" customWidth="1"/>
    <col min="1569" max="1569" width="14.7109375" style="47" customWidth="1"/>
    <col min="1570" max="1795" width="9.140625" style="47"/>
    <col min="1796" max="1796" width="48.85546875" style="47" customWidth="1"/>
    <col min="1797" max="1797" width="12.85546875" style="47" customWidth="1"/>
    <col min="1798" max="1798" width="23.5703125" style="47" customWidth="1"/>
    <col min="1799" max="1799" width="0" style="47" hidden="1" customWidth="1"/>
    <col min="1800" max="1800" width="14.85546875" style="47" customWidth="1"/>
    <col min="1801" max="1801" width="18.42578125" style="47" customWidth="1"/>
    <col min="1802" max="1802" width="19.5703125" style="47" customWidth="1"/>
    <col min="1803" max="1803" width="0" style="47" hidden="1" customWidth="1"/>
    <col min="1804" max="1804" width="17.28515625" style="47" customWidth="1"/>
    <col min="1805" max="1805" width="15" style="47" customWidth="1"/>
    <col min="1806" max="1806" width="0" style="47" hidden="1" customWidth="1"/>
    <col min="1807" max="1807" width="15" style="47" customWidth="1"/>
    <col min="1808" max="1808" width="18.28515625" style="47" customWidth="1"/>
    <col min="1809" max="1809" width="16.42578125" style="47" customWidth="1"/>
    <col min="1810" max="1821" width="0" style="47" hidden="1" customWidth="1"/>
    <col min="1822" max="1822" width="20.42578125" style="47" customWidth="1"/>
    <col min="1823" max="1823" width="28.42578125" style="47" customWidth="1"/>
    <col min="1824" max="1824" width="20" style="47" customWidth="1"/>
    <col min="1825" max="1825" width="14.7109375" style="47" customWidth="1"/>
    <col min="1826" max="2051" width="9.140625" style="47"/>
    <col min="2052" max="2052" width="48.85546875" style="47" customWidth="1"/>
    <col min="2053" max="2053" width="12.85546875" style="47" customWidth="1"/>
    <col min="2054" max="2054" width="23.5703125" style="47" customWidth="1"/>
    <col min="2055" max="2055" width="0" style="47" hidden="1" customWidth="1"/>
    <col min="2056" max="2056" width="14.85546875" style="47" customWidth="1"/>
    <col min="2057" max="2057" width="18.42578125" style="47" customWidth="1"/>
    <col min="2058" max="2058" width="19.5703125" style="47" customWidth="1"/>
    <col min="2059" max="2059" width="0" style="47" hidden="1" customWidth="1"/>
    <col min="2060" max="2060" width="17.28515625" style="47" customWidth="1"/>
    <col min="2061" max="2061" width="15" style="47" customWidth="1"/>
    <col min="2062" max="2062" width="0" style="47" hidden="1" customWidth="1"/>
    <col min="2063" max="2063" width="15" style="47" customWidth="1"/>
    <col min="2064" max="2064" width="18.28515625" style="47" customWidth="1"/>
    <col min="2065" max="2065" width="16.42578125" style="47" customWidth="1"/>
    <col min="2066" max="2077" width="0" style="47" hidden="1" customWidth="1"/>
    <col min="2078" max="2078" width="20.42578125" style="47" customWidth="1"/>
    <col min="2079" max="2079" width="28.42578125" style="47" customWidth="1"/>
    <col min="2080" max="2080" width="20" style="47" customWidth="1"/>
    <col min="2081" max="2081" width="14.7109375" style="47" customWidth="1"/>
    <col min="2082" max="2307" width="9.140625" style="47"/>
    <col min="2308" max="2308" width="48.85546875" style="47" customWidth="1"/>
    <col min="2309" max="2309" width="12.85546875" style="47" customWidth="1"/>
    <col min="2310" max="2310" width="23.5703125" style="47" customWidth="1"/>
    <col min="2311" max="2311" width="0" style="47" hidden="1" customWidth="1"/>
    <col min="2312" max="2312" width="14.85546875" style="47" customWidth="1"/>
    <col min="2313" max="2313" width="18.42578125" style="47" customWidth="1"/>
    <col min="2314" max="2314" width="19.5703125" style="47" customWidth="1"/>
    <col min="2315" max="2315" width="0" style="47" hidden="1" customWidth="1"/>
    <col min="2316" max="2316" width="17.28515625" style="47" customWidth="1"/>
    <col min="2317" max="2317" width="15" style="47" customWidth="1"/>
    <col min="2318" max="2318" width="0" style="47" hidden="1" customWidth="1"/>
    <col min="2319" max="2319" width="15" style="47" customWidth="1"/>
    <col min="2320" max="2320" width="18.28515625" style="47" customWidth="1"/>
    <col min="2321" max="2321" width="16.42578125" style="47" customWidth="1"/>
    <col min="2322" max="2333" width="0" style="47" hidden="1" customWidth="1"/>
    <col min="2334" max="2334" width="20.42578125" style="47" customWidth="1"/>
    <col min="2335" max="2335" width="28.42578125" style="47" customWidth="1"/>
    <col min="2336" max="2336" width="20" style="47" customWidth="1"/>
    <col min="2337" max="2337" width="14.7109375" style="47" customWidth="1"/>
    <col min="2338" max="2563" width="9.140625" style="47"/>
    <col min="2564" max="2564" width="48.85546875" style="47" customWidth="1"/>
    <col min="2565" max="2565" width="12.85546875" style="47" customWidth="1"/>
    <col min="2566" max="2566" width="23.5703125" style="47" customWidth="1"/>
    <col min="2567" max="2567" width="0" style="47" hidden="1" customWidth="1"/>
    <col min="2568" max="2568" width="14.85546875" style="47" customWidth="1"/>
    <col min="2569" max="2569" width="18.42578125" style="47" customWidth="1"/>
    <col min="2570" max="2570" width="19.5703125" style="47" customWidth="1"/>
    <col min="2571" max="2571" width="0" style="47" hidden="1" customWidth="1"/>
    <col min="2572" max="2572" width="17.28515625" style="47" customWidth="1"/>
    <col min="2573" max="2573" width="15" style="47" customWidth="1"/>
    <col min="2574" max="2574" width="0" style="47" hidden="1" customWidth="1"/>
    <col min="2575" max="2575" width="15" style="47" customWidth="1"/>
    <col min="2576" max="2576" width="18.28515625" style="47" customWidth="1"/>
    <col min="2577" max="2577" width="16.42578125" style="47" customWidth="1"/>
    <col min="2578" max="2589" width="0" style="47" hidden="1" customWidth="1"/>
    <col min="2590" max="2590" width="20.42578125" style="47" customWidth="1"/>
    <col min="2591" max="2591" width="28.42578125" style="47" customWidth="1"/>
    <col min="2592" max="2592" width="20" style="47" customWidth="1"/>
    <col min="2593" max="2593" width="14.7109375" style="47" customWidth="1"/>
    <col min="2594" max="2819" width="9.140625" style="47"/>
    <col min="2820" max="2820" width="48.85546875" style="47" customWidth="1"/>
    <col min="2821" max="2821" width="12.85546875" style="47" customWidth="1"/>
    <col min="2822" max="2822" width="23.5703125" style="47" customWidth="1"/>
    <col min="2823" max="2823" width="0" style="47" hidden="1" customWidth="1"/>
    <col min="2824" max="2824" width="14.85546875" style="47" customWidth="1"/>
    <col min="2825" max="2825" width="18.42578125" style="47" customWidth="1"/>
    <col min="2826" max="2826" width="19.5703125" style="47" customWidth="1"/>
    <col min="2827" max="2827" width="0" style="47" hidden="1" customWidth="1"/>
    <col min="2828" max="2828" width="17.28515625" style="47" customWidth="1"/>
    <col min="2829" max="2829" width="15" style="47" customWidth="1"/>
    <col min="2830" max="2830" width="0" style="47" hidden="1" customWidth="1"/>
    <col min="2831" max="2831" width="15" style="47" customWidth="1"/>
    <col min="2832" max="2832" width="18.28515625" style="47" customWidth="1"/>
    <col min="2833" max="2833" width="16.42578125" style="47" customWidth="1"/>
    <col min="2834" max="2845" width="0" style="47" hidden="1" customWidth="1"/>
    <col min="2846" max="2846" width="20.42578125" style="47" customWidth="1"/>
    <col min="2847" max="2847" width="28.42578125" style="47" customWidth="1"/>
    <col min="2848" max="2848" width="20" style="47" customWidth="1"/>
    <col min="2849" max="2849" width="14.7109375" style="47" customWidth="1"/>
    <col min="2850" max="3075" width="9.140625" style="47"/>
    <col min="3076" max="3076" width="48.85546875" style="47" customWidth="1"/>
    <col min="3077" max="3077" width="12.85546875" style="47" customWidth="1"/>
    <col min="3078" max="3078" width="23.5703125" style="47" customWidth="1"/>
    <col min="3079" max="3079" width="0" style="47" hidden="1" customWidth="1"/>
    <col min="3080" max="3080" width="14.85546875" style="47" customWidth="1"/>
    <col min="3081" max="3081" width="18.42578125" style="47" customWidth="1"/>
    <col min="3082" max="3082" width="19.5703125" style="47" customWidth="1"/>
    <col min="3083" max="3083" width="0" style="47" hidden="1" customWidth="1"/>
    <col min="3084" max="3084" width="17.28515625" style="47" customWidth="1"/>
    <col min="3085" max="3085" width="15" style="47" customWidth="1"/>
    <col min="3086" max="3086" width="0" style="47" hidden="1" customWidth="1"/>
    <col min="3087" max="3087" width="15" style="47" customWidth="1"/>
    <col min="3088" max="3088" width="18.28515625" style="47" customWidth="1"/>
    <col min="3089" max="3089" width="16.42578125" style="47" customWidth="1"/>
    <col min="3090" max="3101" width="0" style="47" hidden="1" customWidth="1"/>
    <col min="3102" max="3102" width="20.42578125" style="47" customWidth="1"/>
    <col min="3103" max="3103" width="28.42578125" style="47" customWidth="1"/>
    <col min="3104" max="3104" width="20" style="47" customWidth="1"/>
    <col min="3105" max="3105" width="14.7109375" style="47" customWidth="1"/>
    <col min="3106" max="3331" width="9.140625" style="47"/>
    <col min="3332" max="3332" width="48.85546875" style="47" customWidth="1"/>
    <col min="3333" max="3333" width="12.85546875" style="47" customWidth="1"/>
    <col min="3334" max="3334" width="23.5703125" style="47" customWidth="1"/>
    <col min="3335" max="3335" width="0" style="47" hidden="1" customWidth="1"/>
    <col min="3336" max="3336" width="14.85546875" style="47" customWidth="1"/>
    <col min="3337" max="3337" width="18.42578125" style="47" customWidth="1"/>
    <col min="3338" max="3338" width="19.5703125" style="47" customWidth="1"/>
    <col min="3339" max="3339" width="0" style="47" hidden="1" customWidth="1"/>
    <col min="3340" max="3340" width="17.28515625" style="47" customWidth="1"/>
    <col min="3341" max="3341" width="15" style="47" customWidth="1"/>
    <col min="3342" max="3342" width="0" style="47" hidden="1" customWidth="1"/>
    <col min="3343" max="3343" width="15" style="47" customWidth="1"/>
    <col min="3344" max="3344" width="18.28515625" style="47" customWidth="1"/>
    <col min="3345" max="3345" width="16.42578125" style="47" customWidth="1"/>
    <col min="3346" max="3357" width="0" style="47" hidden="1" customWidth="1"/>
    <col min="3358" max="3358" width="20.42578125" style="47" customWidth="1"/>
    <col min="3359" max="3359" width="28.42578125" style="47" customWidth="1"/>
    <col min="3360" max="3360" width="20" style="47" customWidth="1"/>
    <col min="3361" max="3361" width="14.7109375" style="47" customWidth="1"/>
    <col min="3362" max="3587" width="9.140625" style="47"/>
    <col min="3588" max="3588" width="48.85546875" style="47" customWidth="1"/>
    <col min="3589" max="3589" width="12.85546875" style="47" customWidth="1"/>
    <col min="3590" max="3590" width="23.5703125" style="47" customWidth="1"/>
    <col min="3591" max="3591" width="0" style="47" hidden="1" customWidth="1"/>
    <col min="3592" max="3592" width="14.85546875" style="47" customWidth="1"/>
    <col min="3593" max="3593" width="18.42578125" style="47" customWidth="1"/>
    <col min="3594" max="3594" width="19.5703125" style="47" customWidth="1"/>
    <col min="3595" max="3595" width="0" style="47" hidden="1" customWidth="1"/>
    <col min="3596" max="3596" width="17.28515625" style="47" customWidth="1"/>
    <col min="3597" max="3597" width="15" style="47" customWidth="1"/>
    <col min="3598" max="3598" width="0" style="47" hidden="1" customWidth="1"/>
    <col min="3599" max="3599" width="15" style="47" customWidth="1"/>
    <col min="3600" max="3600" width="18.28515625" style="47" customWidth="1"/>
    <col min="3601" max="3601" width="16.42578125" style="47" customWidth="1"/>
    <col min="3602" max="3613" width="0" style="47" hidden="1" customWidth="1"/>
    <col min="3614" max="3614" width="20.42578125" style="47" customWidth="1"/>
    <col min="3615" max="3615" width="28.42578125" style="47" customWidth="1"/>
    <col min="3616" max="3616" width="20" style="47" customWidth="1"/>
    <col min="3617" max="3617" width="14.7109375" style="47" customWidth="1"/>
    <col min="3618" max="3843" width="9.140625" style="47"/>
    <col min="3844" max="3844" width="48.85546875" style="47" customWidth="1"/>
    <col min="3845" max="3845" width="12.85546875" style="47" customWidth="1"/>
    <col min="3846" max="3846" width="23.5703125" style="47" customWidth="1"/>
    <col min="3847" max="3847" width="0" style="47" hidden="1" customWidth="1"/>
    <col min="3848" max="3848" width="14.85546875" style="47" customWidth="1"/>
    <col min="3849" max="3849" width="18.42578125" style="47" customWidth="1"/>
    <col min="3850" max="3850" width="19.5703125" style="47" customWidth="1"/>
    <col min="3851" max="3851" width="0" style="47" hidden="1" customWidth="1"/>
    <col min="3852" max="3852" width="17.28515625" style="47" customWidth="1"/>
    <col min="3853" max="3853" width="15" style="47" customWidth="1"/>
    <col min="3854" max="3854" width="0" style="47" hidden="1" customWidth="1"/>
    <col min="3855" max="3855" width="15" style="47" customWidth="1"/>
    <col min="3856" max="3856" width="18.28515625" style="47" customWidth="1"/>
    <col min="3857" max="3857" width="16.42578125" style="47" customWidth="1"/>
    <col min="3858" max="3869" width="0" style="47" hidden="1" customWidth="1"/>
    <col min="3870" max="3870" width="20.42578125" style="47" customWidth="1"/>
    <col min="3871" max="3871" width="28.42578125" style="47" customWidth="1"/>
    <col min="3872" max="3872" width="20" style="47" customWidth="1"/>
    <col min="3873" max="3873" width="14.7109375" style="47" customWidth="1"/>
    <col min="3874" max="4099" width="9.140625" style="47"/>
    <col min="4100" max="4100" width="48.85546875" style="47" customWidth="1"/>
    <col min="4101" max="4101" width="12.85546875" style="47" customWidth="1"/>
    <col min="4102" max="4102" width="23.5703125" style="47" customWidth="1"/>
    <col min="4103" max="4103" width="0" style="47" hidden="1" customWidth="1"/>
    <col min="4104" max="4104" width="14.85546875" style="47" customWidth="1"/>
    <col min="4105" max="4105" width="18.42578125" style="47" customWidth="1"/>
    <col min="4106" max="4106" width="19.5703125" style="47" customWidth="1"/>
    <col min="4107" max="4107" width="0" style="47" hidden="1" customWidth="1"/>
    <col min="4108" max="4108" width="17.28515625" style="47" customWidth="1"/>
    <col min="4109" max="4109" width="15" style="47" customWidth="1"/>
    <col min="4110" max="4110" width="0" style="47" hidden="1" customWidth="1"/>
    <col min="4111" max="4111" width="15" style="47" customWidth="1"/>
    <col min="4112" max="4112" width="18.28515625" style="47" customWidth="1"/>
    <col min="4113" max="4113" width="16.42578125" style="47" customWidth="1"/>
    <col min="4114" max="4125" width="0" style="47" hidden="1" customWidth="1"/>
    <col min="4126" max="4126" width="20.42578125" style="47" customWidth="1"/>
    <col min="4127" max="4127" width="28.42578125" style="47" customWidth="1"/>
    <col min="4128" max="4128" width="20" style="47" customWidth="1"/>
    <col min="4129" max="4129" width="14.7109375" style="47" customWidth="1"/>
    <col min="4130" max="4355" width="9.140625" style="47"/>
    <col min="4356" max="4356" width="48.85546875" style="47" customWidth="1"/>
    <col min="4357" max="4357" width="12.85546875" style="47" customWidth="1"/>
    <col min="4358" max="4358" width="23.5703125" style="47" customWidth="1"/>
    <col min="4359" max="4359" width="0" style="47" hidden="1" customWidth="1"/>
    <col min="4360" max="4360" width="14.85546875" style="47" customWidth="1"/>
    <col min="4361" max="4361" width="18.42578125" style="47" customWidth="1"/>
    <col min="4362" max="4362" width="19.5703125" style="47" customWidth="1"/>
    <col min="4363" max="4363" width="0" style="47" hidden="1" customWidth="1"/>
    <col min="4364" max="4364" width="17.28515625" style="47" customWidth="1"/>
    <col min="4365" max="4365" width="15" style="47" customWidth="1"/>
    <col min="4366" max="4366" width="0" style="47" hidden="1" customWidth="1"/>
    <col min="4367" max="4367" width="15" style="47" customWidth="1"/>
    <col min="4368" max="4368" width="18.28515625" style="47" customWidth="1"/>
    <col min="4369" max="4369" width="16.42578125" style="47" customWidth="1"/>
    <col min="4370" max="4381" width="0" style="47" hidden="1" customWidth="1"/>
    <col min="4382" max="4382" width="20.42578125" style="47" customWidth="1"/>
    <col min="4383" max="4383" width="28.42578125" style="47" customWidth="1"/>
    <col min="4384" max="4384" width="20" style="47" customWidth="1"/>
    <col min="4385" max="4385" width="14.7109375" style="47" customWidth="1"/>
    <col min="4386" max="4611" width="9.140625" style="47"/>
    <col min="4612" max="4612" width="48.85546875" style="47" customWidth="1"/>
    <col min="4613" max="4613" width="12.85546875" style="47" customWidth="1"/>
    <col min="4614" max="4614" width="23.5703125" style="47" customWidth="1"/>
    <col min="4615" max="4615" width="0" style="47" hidden="1" customWidth="1"/>
    <col min="4616" max="4616" width="14.85546875" style="47" customWidth="1"/>
    <col min="4617" max="4617" width="18.42578125" style="47" customWidth="1"/>
    <col min="4618" max="4618" width="19.5703125" style="47" customWidth="1"/>
    <col min="4619" max="4619" width="0" style="47" hidden="1" customWidth="1"/>
    <col min="4620" max="4620" width="17.28515625" style="47" customWidth="1"/>
    <col min="4621" max="4621" width="15" style="47" customWidth="1"/>
    <col min="4622" max="4622" width="0" style="47" hidden="1" customWidth="1"/>
    <col min="4623" max="4623" width="15" style="47" customWidth="1"/>
    <col min="4624" max="4624" width="18.28515625" style="47" customWidth="1"/>
    <col min="4625" max="4625" width="16.42578125" style="47" customWidth="1"/>
    <col min="4626" max="4637" width="0" style="47" hidden="1" customWidth="1"/>
    <col min="4638" max="4638" width="20.42578125" style="47" customWidth="1"/>
    <col min="4639" max="4639" width="28.42578125" style="47" customWidth="1"/>
    <col min="4640" max="4640" width="20" style="47" customWidth="1"/>
    <col min="4641" max="4641" width="14.7109375" style="47" customWidth="1"/>
    <col min="4642" max="4867" width="9.140625" style="47"/>
    <col min="4868" max="4868" width="48.85546875" style="47" customWidth="1"/>
    <col min="4869" max="4869" width="12.85546875" style="47" customWidth="1"/>
    <col min="4870" max="4870" width="23.5703125" style="47" customWidth="1"/>
    <col min="4871" max="4871" width="0" style="47" hidden="1" customWidth="1"/>
    <col min="4872" max="4872" width="14.85546875" style="47" customWidth="1"/>
    <col min="4873" max="4873" width="18.42578125" style="47" customWidth="1"/>
    <col min="4874" max="4874" width="19.5703125" style="47" customWidth="1"/>
    <col min="4875" max="4875" width="0" style="47" hidden="1" customWidth="1"/>
    <col min="4876" max="4876" width="17.28515625" style="47" customWidth="1"/>
    <col min="4877" max="4877" width="15" style="47" customWidth="1"/>
    <col min="4878" max="4878" width="0" style="47" hidden="1" customWidth="1"/>
    <col min="4879" max="4879" width="15" style="47" customWidth="1"/>
    <col min="4880" max="4880" width="18.28515625" style="47" customWidth="1"/>
    <col min="4881" max="4881" width="16.42578125" style="47" customWidth="1"/>
    <col min="4882" max="4893" width="0" style="47" hidden="1" customWidth="1"/>
    <col min="4894" max="4894" width="20.42578125" style="47" customWidth="1"/>
    <col min="4895" max="4895" width="28.42578125" style="47" customWidth="1"/>
    <col min="4896" max="4896" width="20" style="47" customWidth="1"/>
    <col min="4897" max="4897" width="14.7109375" style="47" customWidth="1"/>
    <col min="4898" max="5123" width="9.140625" style="47"/>
    <col min="5124" max="5124" width="48.85546875" style="47" customWidth="1"/>
    <col min="5125" max="5125" width="12.85546875" style="47" customWidth="1"/>
    <col min="5126" max="5126" width="23.5703125" style="47" customWidth="1"/>
    <col min="5127" max="5127" width="0" style="47" hidden="1" customWidth="1"/>
    <col min="5128" max="5128" width="14.85546875" style="47" customWidth="1"/>
    <col min="5129" max="5129" width="18.42578125" style="47" customWidth="1"/>
    <col min="5130" max="5130" width="19.5703125" style="47" customWidth="1"/>
    <col min="5131" max="5131" width="0" style="47" hidden="1" customWidth="1"/>
    <col min="5132" max="5132" width="17.28515625" style="47" customWidth="1"/>
    <col min="5133" max="5133" width="15" style="47" customWidth="1"/>
    <col min="5134" max="5134" width="0" style="47" hidden="1" customWidth="1"/>
    <col min="5135" max="5135" width="15" style="47" customWidth="1"/>
    <col min="5136" max="5136" width="18.28515625" style="47" customWidth="1"/>
    <col min="5137" max="5137" width="16.42578125" style="47" customWidth="1"/>
    <col min="5138" max="5149" width="0" style="47" hidden="1" customWidth="1"/>
    <col min="5150" max="5150" width="20.42578125" style="47" customWidth="1"/>
    <col min="5151" max="5151" width="28.42578125" style="47" customWidth="1"/>
    <col min="5152" max="5152" width="20" style="47" customWidth="1"/>
    <col min="5153" max="5153" width="14.7109375" style="47" customWidth="1"/>
    <col min="5154" max="5379" width="9.140625" style="47"/>
    <col min="5380" max="5380" width="48.85546875" style="47" customWidth="1"/>
    <col min="5381" max="5381" width="12.85546875" style="47" customWidth="1"/>
    <col min="5382" max="5382" width="23.5703125" style="47" customWidth="1"/>
    <col min="5383" max="5383" width="0" style="47" hidden="1" customWidth="1"/>
    <col min="5384" max="5384" width="14.85546875" style="47" customWidth="1"/>
    <col min="5385" max="5385" width="18.42578125" style="47" customWidth="1"/>
    <col min="5386" max="5386" width="19.5703125" style="47" customWidth="1"/>
    <col min="5387" max="5387" width="0" style="47" hidden="1" customWidth="1"/>
    <col min="5388" max="5388" width="17.28515625" style="47" customWidth="1"/>
    <col min="5389" max="5389" width="15" style="47" customWidth="1"/>
    <col min="5390" max="5390" width="0" style="47" hidden="1" customWidth="1"/>
    <col min="5391" max="5391" width="15" style="47" customWidth="1"/>
    <col min="5392" max="5392" width="18.28515625" style="47" customWidth="1"/>
    <col min="5393" max="5393" width="16.42578125" style="47" customWidth="1"/>
    <col min="5394" max="5405" width="0" style="47" hidden="1" customWidth="1"/>
    <col min="5406" max="5406" width="20.42578125" style="47" customWidth="1"/>
    <col min="5407" max="5407" width="28.42578125" style="47" customWidth="1"/>
    <col min="5408" max="5408" width="20" style="47" customWidth="1"/>
    <col min="5409" max="5409" width="14.7109375" style="47" customWidth="1"/>
    <col min="5410" max="5635" width="9.140625" style="47"/>
    <col min="5636" max="5636" width="48.85546875" style="47" customWidth="1"/>
    <col min="5637" max="5637" width="12.85546875" style="47" customWidth="1"/>
    <col min="5638" max="5638" width="23.5703125" style="47" customWidth="1"/>
    <col min="5639" max="5639" width="0" style="47" hidden="1" customWidth="1"/>
    <col min="5640" max="5640" width="14.85546875" style="47" customWidth="1"/>
    <col min="5641" max="5641" width="18.42578125" style="47" customWidth="1"/>
    <col min="5642" max="5642" width="19.5703125" style="47" customWidth="1"/>
    <col min="5643" max="5643" width="0" style="47" hidden="1" customWidth="1"/>
    <col min="5644" max="5644" width="17.28515625" style="47" customWidth="1"/>
    <col min="5645" max="5645" width="15" style="47" customWidth="1"/>
    <col min="5646" max="5646" width="0" style="47" hidden="1" customWidth="1"/>
    <col min="5647" max="5647" width="15" style="47" customWidth="1"/>
    <col min="5648" max="5648" width="18.28515625" style="47" customWidth="1"/>
    <col min="5649" max="5649" width="16.42578125" style="47" customWidth="1"/>
    <col min="5650" max="5661" width="0" style="47" hidden="1" customWidth="1"/>
    <col min="5662" max="5662" width="20.42578125" style="47" customWidth="1"/>
    <col min="5663" max="5663" width="28.42578125" style="47" customWidth="1"/>
    <col min="5664" max="5664" width="20" style="47" customWidth="1"/>
    <col min="5665" max="5665" width="14.7109375" style="47" customWidth="1"/>
    <col min="5666" max="5891" width="9.140625" style="47"/>
    <col min="5892" max="5892" width="48.85546875" style="47" customWidth="1"/>
    <col min="5893" max="5893" width="12.85546875" style="47" customWidth="1"/>
    <col min="5894" max="5894" width="23.5703125" style="47" customWidth="1"/>
    <col min="5895" max="5895" width="0" style="47" hidden="1" customWidth="1"/>
    <col min="5896" max="5896" width="14.85546875" style="47" customWidth="1"/>
    <col min="5897" max="5897" width="18.42578125" style="47" customWidth="1"/>
    <col min="5898" max="5898" width="19.5703125" style="47" customWidth="1"/>
    <col min="5899" max="5899" width="0" style="47" hidden="1" customWidth="1"/>
    <col min="5900" max="5900" width="17.28515625" style="47" customWidth="1"/>
    <col min="5901" max="5901" width="15" style="47" customWidth="1"/>
    <col min="5902" max="5902" width="0" style="47" hidden="1" customWidth="1"/>
    <col min="5903" max="5903" width="15" style="47" customWidth="1"/>
    <col min="5904" max="5904" width="18.28515625" style="47" customWidth="1"/>
    <col min="5905" max="5905" width="16.42578125" style="47" customWidth="1"/>
    <col min="5906" max="5917" width="0" style="47" hidden="1" customWidth="1"/>
    <col min="5918" max="5918" width="20.42578125" style="47" customWidth="1"/>
    <col min="5919" max="5919" width="28.42578125" style="47" customWidth="1"/>
    <col min="5920" max="5920" width="20" style="47" customWidth="1"/>
    <col min="5921" max="5921" width="14.7109375" style="47" customWidth="1"/>
    <col min="5922" max="6147" width="9.140625" style="47"/>
    <col min="6148" max="6148" width="48.85546875" style="47" customWidth="1"/>
    <col min="6149" max="6149" width="12.85546875" style="47" customWidth="1"/>
    <col min="6150" max="6150" width="23.5703125" style="47" customWidth="1"/>
    <col min="6151" max="6151" width="0" style="47" hidden="1" customWidth="1"/>
    <col min="6152" max="6152" width="14.85546875" style="47" customWidth="1"/>
    <col min="6153" max="6153" width="18.42578125" style="47" customWidth="1"/>
    <col min="6154" max="6154" width="19.5703125" style="47" customWidth="1"/>
    <col min="6155" max="6155" width="0" style="47" hidden="1" customWidth="1"/>
    <col min="6156" max="6156" width="17.28515625" style="47" customWidth="1"/>
    <col min="6157" max="6157" width="15" style="47" customWidth="1"/>
    <col min="6158" max="6158" width="0" style="47" hidden="1" customWidth="1"/>
    <col min="6159" max="6159" width="15" style="47" customWidth="1"/>
    <col min="6160" max="6160" width="18.28515625" style="47" customWidth="1"/>
    <col min="6161" max="6161" width="16.42578125" style="47" customWidth="1"/>
    <col min="6162" max="6173" width="0" style="47" hidden="1" customWidth="1"/>
    <col min="6174" max="6174" width="20.42578125" style="47" customWidth="1"/>
    <col min="6175" max="6175" width="28.42578125" style="47" customWidth="1"/>
    <col min="6176" max="6176" width="20" style="47" customWidth="1"/>
    <col min="6177" max="6177" width="14.7109375" style="47" customWidth="1"/>
    <col min="6178" max="6403" width="9.140625" style="47"/>
    <col min="6404" max="6404" width="48.85546875" style="47" customWidth="1"/>
    <col min="6405" max="6405" width="12.85546875" style="47" customWidth="1"/>
    <col min="6406" max="6406" width="23.5703125" style="47" customWidth="1"/>
    <col min="6407" max="6407" width="0" style="47" hidden="1" customWidth="1"/>
    <col min="6408" max="6408" width="14.85546875" style="47" customWidth="1"/>
    <col min="6409" max="6409" width="18.42578125" style="47" customWidth="1"/>
    <col min="6410" max="6410" width="19.5703125" style="47" customWidth="1"/>
    <col min="6411" max="6411" width="0" style="47" hidden="1" customWidth="1"/>
    <col min="6412" max="6412" width="17.28515625" style="47" customWidth="1"/>
    <col min="6413" max="6413" width="15" style="47" customWidth="1"/>
    <col min="6414" max="6414" width="0" style="47" hidden="1" customWidth="1"/>
    <col min="6415" max="6415" width="15" style="47" customWidth="1"/>
    <col min="6416" max="6416" width="18.28515625" style="47" customWidth="1"/>
    <col min="6417" max="6417" width="16.42578125" style="47" customWidth="1"/>
    <col min="6418" max="6429" width="0" style="47" hidden="1" customWidth="1"/>
    <col min="6430" max="6430" width="20.42578125" style="47" customWidth="1"/>
    <col min="6431" max="6431" width="28.42578125" style="47" customWidth="1"/>
    <col min="6432" max="6432" width="20" style="47" customWidth="1"/>
    <col min="6433" max="6433" width="14.7109375" style="47" customWidth="1"/>
    <col min="6434" max="6659" width="9.140625" style="47"/>
    <col min="6660" max="6660" width="48.85546875" style="47" customWidth="1"/>
    <col min="6661" max="6661" width="12.85546875" style="47" customWidth="1"/>
    <col min="6662" max="6662" width="23.5703125" style="47" customWidth="1"/>
    <col min="6663" max="6663" width="0" style="47" hidden="1" customWidth="1"/>
    <col min="6664" max="6664" width="14.85546875" style="47" customWidth="1"/>
    <col min="6665" max="6665" width="18.42578125" style="47" customWidth="1"/>
    <col min="6666" max="6666" width="19.5703125" style="47" customWidth="1"/>
    <col min="6667" max="6667" width="0" style="47" hidden="1" customWidth="1"/>
    <col min="6668" max="6668" width="17.28515625" style="47" customWidth="1"/>
    <col min="6669" max="6669" width="15" style="47" customWidth="1"/>
    <col min="6670" max="6670" width="0" style="47" hidden="1" customWidth="1"/>
    <col min="6671" max="6671" width="15" style="47" customWidth="1"/>
    <col min="6672" max="6672" width="18.28515625" style="47" customWidth="1"/>
    <col min="6673" max="6673" width="16.42578125" style="47" customWidth="1"/>
    <col min="6674" max="6685" width="0" style="47" hidden="1" customWidth="1"/>
    <col min="6686" max="6686" width="20.42578125" style="47" customWidth="1"/>
    <col min="6687" max="6687" width="28.42578125" style="47" customWidth="1"/>
    <col min="6688" max="6688" width="20" style="47" customWidth="1"/>
    <col min="6689" max="6689" width="14.7109375" style="47" customWidth="1"/>
    <col min="6690" max="6915" width="9.140625" style="47"/>
    <col min="6916" max="6916" width="48.85546875" style="47" customWidth="1"/>
    <col min="6917" max="6917" width="12.85546875" style="47" customWidth="1"/>
    <col min="6918" max="6918" width="23.5703125" style="47" customWidth="1"/>
    <col min="6919" max="6919" width="0" style="47" hidden="1" customWidth="1"/>
    <col min="6920" max="6920" width="14.85546875" style="47" customWidth="1"/>
    <col min="6921" max="6921" width="18.42578125" style="47" customWidth="1"/>
    <col min="6922" max="6922" width="19.5703125" style="47" customWidth="1"/>
    <col min="6923" max="6923" width="0" style="47" hidden="1" customWidth="1"/>
    <col min="6924" max="6924" width="17.28515625" style="47" customWidth="1"/>
    <col min="6925" max="6925" width="15" style="47" customWidth="1"/>
    <col min="6926" max="6926" width="0" style="47" hidden="1" customWidth="1"/>
    <col min="6927" max="6927" width="15" style="47" customWidth="1"/>
    <col min="6928" max="6928" width="18.28515625" style="47" customWidth="1"/>
    <col min="6929" max="6929" width="16.42578125" style="47" customWidth="1"/>
    <col min="6930" max="6941" width="0" style="47" hidden="1" customWidth="1"/>
    <col min="6942" max="6942" width="20.42578125" style="47" customWidth="1"/>
    <col min="6943" max="6943" width="28.42578125" style="47" customWidth="1"/>
    <col min="6944" max="6944" width="20" style="47" customWidth="1"/>
    <col min="6945" max="6945" width="14.7109375" style="47" customWidth="1"/>
    <col min="6946" max="7171" width="9.140625" style="47"/>
    <col min="7172" max="7172" width="48.85546875" style="47" customWidth="1"/>
    <col min="7173" max="7173" width="12.85546875" style="47" customWidth="1"/>
    <col min="7174" max="7174" width="23.5703125" style="47" customWidth="1"/>
    <col min="7175" max="7175" width="0" style="47" hidden="1" customWidth="1"/>
    <col min="7176" max="7176" width="14.85546875" style="47" customWidth="1"/>
    <col min="7177" max="7177" width="18.42578125" style="47" customWidth="1"/>
    <col min="7178" max="7178" width="19.5703125" style="47" customWidth="1"/>
    <col min="7179" max="7179" width="0" style="47" hidden="1" customWidth="1"/>
    <col min="7180" max="7180" width="17.28515625" style="47" customWidth="1"/>
    <col min="7181" max="7181" width="15" style="47" customWidth="1"/>
    <col min="7182" max="7182" width="0" style="47" hidden="1" customWidth="1"/>
    <col min="7183" max="7183" width="15" style="47" customWidth="1"/>
    <col min="7184" max="7184" width="18.28515625" style="47" customWidth="1"/>
    <col min="7185" max="7185" width="16.42578125" style="47" customWidth="1"/>
    <col min="7186" max="7197" width="0" style="47" hidden="1" customWidth="1"/>
    <col min="7198" max="7198" width="20.42578125" style="47" customWidth="1"/>
    <col min="7199" max="7199" width="28.42578125" style="47" customWidth="1"/>
    <col min="7200" max="7200" width="20" style="47" customWidth="1"/>
    <col min="7201" max="7201" width="14.7109375" style="47" customWidth="1"/>
    <col min="7202" max="7427" width="9.140625" style="47"/>
    <col min="7428" max="7428" width="48.85546875" style="47" customWidth="1"/>
    <col min="7429" max="7429" width="12.85546875" style="47" customWidth="1"/>
    <col min="7430" max="7430" width="23.5703125" style="47" customWidth="1"/>
    <col min="7431" max="7431" width="0" style="47" hidden="1" customWidth="1"/>
    <col min="7432" max="7432" width="14.85546875" style="47" customWidth="1"/>
    <col min="7433" max="7433" width="18.42578125" style="47" customWidth="1"/>
    <col min="7434" max="7434" width="19.5703125" style="47" customWidth="1"/>
    <col min="7435" max="7435" width="0" style="47" hidden="1" customWidth="1"/>
    <col min="7436" max="7436" width="17.28515625" style="47" customWidth="1"/>
    <col min="7437" max="7437" width="15" style="47" customWidth="1"/>
    <col min="7438" max="7438" width="0" style="47" hidden="1" customWidth="1"/>
    <col min="7439" max="7439" width="15" style="47" customWidth="1"/>
    <col min="7440" max="7440" width="18.28515625" style="47" customWidth="1"/>
    <col min="7441" max="7441" width="16.42578125" style="47" customWidth="1"/>
    <col min="7442" max="7453" width="0" style="47" hidden="1" customWidth="1"/>
    <col min="7454" max="7454" width="20.42578125" style="47" customWidth="1"/>
    <col min="7455" max="7455" width="28.42578125" style="47" customWidth="1"/>
    <col min="7456" max="7456" width="20" style="47" customWidth="1"/>
    <col min="7457" max="7457" width="14.7109375" style="47" customWidth="1"/>
    <col min="7458" max="7683" width="9.140625" style="47"/>
    <col min="7684" max="7684" width="48.85546875" style="47" customWidth="1"/>
    <col min="7685" max="7685" width="12.85546875" style="47" customWidth="1"/>
    <col min="7686" max="7686" width="23.5703125" style="47" customWidth="1"/>
    <col min="7687" max="7687" width="0" style="47" hidden="1" customWidth="1"/>
    <col min="7688" max="7688" width="14.85546875" style="47" customWidth="1"/>
    <col min="7689" max="7689" width="18.42578125" style="47" customWidth="1"/>
    <col min="7690" max="7690" width="19.5703125" style="47" customWidth="1"/>
    <col min="7691" max="7691" width="0" style="47" hidden="1" customWidth="1"/>
    <col min="7692" max="7692" width="17.28515625" style="47" customWidth="1"/>
    <col min="7693" max="7693" width="15" style="47" customWidth="1"/>
    <col min="7694" max="7694" width="0" style="47" hidden="1" customWidth="1"/>
    <col min="7695" max="7695" width="15" style="47" customWidth="1"/>
    <col min="7696" max="7696" width="18.28515625" style="47" customWidth="1"/>
    <col min="7697" max="7697" width="16.42578125" style="47" customWidth="1"/>
    <col min="7698" max="7709" width="0" style="47" hidden="1" customWidth="1"/>
    <col min="7710" max="7710" width="20.42578125" style="47" customWidth="1"/>
    <col min="7711" max="7711" width="28.42578125" style="47" customWidth="1"/>
    <col min="7712" max="7712" width="20" style="47" customWidth="1"/>
    <col min="7713" max="7713" width="14.7109375" style="47" customWidth="1"/>
    <col min="7714" max="7939" width="9.140625" style="47"/>
    <col min="7940" max="7940" width="48.85546875" style="47" customWidth="1"/>
    <col min="7941" max="7941" width="12.85546875" style="47" customWidth="1"/>
    <col min="7942" max="7942" width="23.5703125" style="47" customWidth="1"/>
    <col min="7943" max="7943" width="0" style="47" hidden="1" customWidth="1"/>
    <col min="7944" max="7944" width="14.85546875" style="47" customWidth="1"/>
    <col min="7945" max="7945" width="18.42578125" style="47" customWidth="1"/>
    <col min="7946" max="7946" width="19.5703125" style="47" customWidth="1"/>
    <col min="7947" max="7947" width="0" style="47" hidden="1" customWidth="1"/>
    <col min="7948" max="7948" width="17.28515625" style="47" customWidth="1"/>
    <col min="7949" max="7949" width="15" style="47" customWidth="1"/>
    <col min="7950" max="7950" width="0" style="47" hidden="1" customWidth="1"/>
    <col min="7951" max="7951" width="15" style="47" customWidth="1"/>
    <col min="7952" max="7952" width="18.28515625" style="47" customWidth="1"/>
    <col min="7953" max="7953" width="16.42578125" style="47" customWidth="1"/>
    <col min="7954" max="7965" width="0" style="47" hidden="1" customWidth="1"/>
    <col min="7966" max="7966" width="20.42578125" style="47" customWidth="1"/>
    <col min="7967" max="7967" width="28.42578125" style="47" customWidth="1"/>
    <col min="7968" max="7968" width="20" style="47" customWidth="1"/>
    <col min="7969" max="7969" width="14.7109375" style="47" customWidth="1"/>
    <col min="7970" max="8195" width="9.140625" style="47"/>
    <col min="8196" max="8196" width="48.85546875" style="47" customWidth="1"/>
    <col min="8197" max="8197" width="12.85546875" style="47" customWidth="1"/>
    <col min="8198" max="8198" width="23.5703125" style="47" customWidth="1"/>
    <col min="8199" max="8199" width="0" style="47" hidden="1" customWidth="1"/>
    <col min="8200" max="8200" width="14.85546875" style="47" customWidth="1"/>
    <col min="8201" max="8201" width="18.42578125" style="47" customWidth="1"/>
    <col min="8202" max="8202" width="19.5703125" style="47" customWidth="1"/>
    <col min="8203" max="8203" width="0" style="47" hidden="1" customWidth="1"/>
    <col min="8204" max="8204" width="17.28515625" style="47" customWidth="1"/>
    <col min="8205" max="8205" width="15" style="47" customWidth="1"/>
    <col min="8206" max="8206" width="0" style="47" hidden="1" customWidth="1"/>
    <col min="8207" max="8207" width="15" style="47" customWidth="1"/>
    <col min="8208" max="8208" width="18.28515625" style="47" customWidth="1"/>
    <col min="8209" max="8209" width="16.42578125" style="47" customWidth="1"/>
    <col min="8210" max="8221" width="0" style="47" hidden="1" customWidth="1"/>
    <col min="8222" max="8222" width="20.42578125" style="47" customWidth="1"/>
    <col min="8223" max="8223" width="28.42578125" style="47" customWidth="1"/>
    <col min="8224" max="8224" width="20" style="47" customWidth="1"/>
    <col min="8225" max="8225" width="14.7109375" style="47" customWidth="1"/>
    <col min="8226" max="8451" width="9.140625" style="47"/>
    <col min="8452" max="8452" width="48.85546875" style="47" customWidth="1"/>
    <col min="8453" max="8453" width="12.85546875" style="47" customWidth="1"/>
    <col min="8454" max="8454" width="23.5703125" style="47" customWidth="1"/>
    <col min="8455" max="8455" width="0" style="47" hidden="1" customWidth="1"/>
    <col min="8456" max="8456" width="14.85546875" style="47" customWidth="1"/>
    <col min="8457" max="8457" width="18.42578125" style="47" customWidth="1"/>
    <col min="8458" max="8458" width="19.5703125" style="47" customWidth="1"/>
    <col min="8459" max="8459" width="0" style="47" hidden="1" customWidth="1"/>
    <col min="8460" max="8460" width="17.28515625" style="47" customWidth="1"/>
    <col min="8461" max="8461" width="15" style="47" customWidth="1"/>
    <col min="8462" max="8462" width="0" style="47" hidden="1" customWidth="1"/>
    <col min="8463" max="8463" width="15" style="47" customWidth="1"/>
    <col min="8464" max="8464" width="18.28515625" style="47" customWidth="1"/>
    <col min="8465" max="8465" width="16.42578125" style="47" customWidth="1"/>
    <col min="8466" max="8477" width="0" style="47" hidden="1" customWidth="1"/>
    <col min="8478" max="8478" width="20.42578125" style="47" customWidth="1"/>
    <col min="8479" max="8479" width="28.42578125" style="47" customWidth="1"/>
    <col min="8480" max="8480" width="20" style="47" customWidth="1"/>
    <col min="8481" max="8481" width="14.7109375" style="47" customWidth="1"/>
    <col min="8482" max="8707" width="9.140625" style="47"/>
    <col min="8708" max="8708" width="48.85546875" style="47" customWidth="1"/>
    <col min="8709" max="8709" width="12.85546875" style="47" customWidth="1"/>
    <col min="8710" max="8710" width="23.5703125" style="47" customWidth="1"/>
    <col min="8711" max="8711" width="0" style="47" hidden="1" customWidth="1"/>
    <col min="8712" max="8712" width="14.85546875" style="47" customWidth="1"/>
    <col min="8713" max="8713" width="18.42578125" style="47" customWidth="1"/>
    <col min="8714" max="8714" width="19.5703125" style="47" customWidth="1"/>
    <col min="8715" max="8715" width="0" style="47" hidden="1" customWidth="1"/>
    <col min="8716" max="8716" width="17.28515625" style="47" customWidth="1"/>
    <col min="8717" max="8717" width="15" style="47" customWidth="1"/>
    <col min="8718" max="8718" width="0" style="47" hidden="1" customWidth="1"/>
    <col min="8719" max="8719" width="15" style="47" customWidth="1"/>
    <col min="8720" max="8720" width="18.28515625" style="47" customWidth="1"/>
    <col min="8721" max="8721" width="16.42578125" style="47" customWidth="1"/>
    <col min="8722" max="8733" width="0" style="47" hidden="1" customWidth="1"/>
    <col min="8734" max="8734" width="20.42578125" style="47" customWidth="1"/>
    <col min="8735" max="8735" width="28.42578125" style="47" customWidth="1"/>
    <col min="8736" max="8736" width="20" style="47" customWidth="1"/>
    <col min="8737" max="8737" width="14.7109375" style="47" customWidth="1"/>
    <col min="8738" max="8963" width="9.140625" style="47"/>
    <col min="8964" max="8964" width="48.85546875" style="47" customWidth="1"/>
    <col min="8965" max="8965" width="12.85546875" style="47" customWidth="1"/>
    <col min="8966" max="8966" width="23.5703125" style="47" customWidth="1"/>
    <col min="8967" max="8967" width="0" style="47" hidden="1" customWidth="1"/>
    <col min="8968" max="8968" width="14.85546875" style="47" customWidth="1"/>
    <col min="8969" max="8969" width="18.42578125" style="47" customWidth="1"/>
    <col min="8970" max="8970" width="19.5703125" style="47" customWidth="1"/>
    <col min="8971" max="8971" width="0" style="47" hidden="1" customWidth="1"/>
    <col min="8972" max="8972" width="17.28515625" style="47" customWidth="1"/>
    <col min="8973" max="8973" width="15" style="47" customWidth="1"/>
    <col min="8974" max="8974" width="0" style="47" hidden="1" customWidth="1"/>
    <col min="8975" max="8975" width="15" style="47" customWidth="1"/>
    <col min="8976" max="8976" width="18.28515625" style="47" customWidth="1"/>
    <col min="8977" max="8977" width="16.42578125" style="47" customWidth="1"/>
    <col min="8978" max="8989" width="0" style="47" hidden="1" customWidth="1"/>
    <col min="8990" max="8990" width="20.42578125" style="47" customWidth="1"/>
    <col min="8991" max="8991" width="28.42578125" style="47" customWidth="1"/>
    <col min="8992" max="8992" width="20" style="47" customWidth="1"/>
    <col min="8993" max="8993" width="14.7109375" style="47" customWidth="1"/>
    <col min="8994" max="9219" width="9.140625" style="47"/>
    <col min="9220" max="9220" width="48.85546875" style="47" customWidth="1"/>
    <col min="9221" max="9221" width="12.85546875" style="47" customWidth="1"/>
    <col min="9222" max="9222" width="23.5703125" style="47" customWidth="1"/>
    <col min="9223" max="9223" width="0" style="47" hidden="1" customWidth="1"/>
    <col min="9224" max="9224" width="14.85546875" style="47" customWidth="1"/>
    <col min="9225" max="9225" width="18.42578125" style="47" customWidth="1"/>
    <col min="9226" max="9226" width="19.5703125" style="47" customWidth="1"/>
    <col min="9227" max="9227" width="0" style="47" hidden="1" customWidth="1"/>
    <col min="9228" max="9228" width="17.28515625" style="47" customWidth="1"/>
    <col min="9229" max="9229" width="15" style="47" customWidth="1"/>
    <col min="9230" max="9230" width="0" style="47" hidden="1" customWidth="1"/>
    <col min="9231" max="9231" width="15" style="47" customWidth="1"/>
    <col min="9232" max="9232" width="18.28515625" style="47" customWidth="1"/>
    <col min="9233" max="9233" width="16.42578125" style="47" customWidth="1"/>
    <col min="9234" max="9245" width="0" style="47" hidden="1" customWidth="1"/>
    <col min="9246" max="9246" width="20.42578125" style="47" customWidth="1"/>
    <col min="9247" max="9247" width="28.42578125" style="47" customWidth="1"/>
    <col min="9248" max="9248" width="20" style="47" customWidth="1"/>
    <col min="9249" max="9249" width="14.7109375" style="47" customWidth="1"/>
    <col min="9250" max="9475" width="9.140625" style="47"/>
    <col min="9476" max="9476" width="48.85546875" style="47" customWidth="1"/>
    <col min="9477" max="9477" width="12.85546875" style="47" customWidth="1"/>
    <col min="9478" max="9478" width="23.5703125" style="47" customWidth="1"/>
    <col min="9479" max="9479" width="0" style="47" hidden="1" customWidth="1"/>
    <col min="9480" max="9480" width="14.85546875" style="47" customWidth="1"/>
    <col min="9481" max="9481" width="18.42578125" style="47" customWidth="1"/>
    <col min="9482" max="9482" width="19.5703125" style="47" customWidth="1"/>
    <col min="9483" max="9483" width="0" style="47" hidden="1" customWidth="1"/>
    <col min="9484" max="9484" width="17.28515625" style="47" customWidth="1"/>
    <col min="9485" max="9485" width="15" style="47" customWidth="1"/>
    <col min="9486" max="9486" width="0" style="47" hidden="1" customWidth="1"/>
    <col min="9487" max="9487" width="15" style="47" customWidth="1"/>
    <col min="9488" max="9488" width="18.28515625" style="47" customWidth="1"/>
    <col min="9489" max="9489" width="16.42578125" style="47" customWidth="1"/>
    <col min="9490" max="9501" width="0" style="47" hidden="1" customWidth="1"/>
    <col min="9502" max="9502" width="20.42578125" style="47" customWidth="1"/>
    <col min="9503" max="9503" width="28.42578125" style="47" customWidth="1"/>
    <col min="9504" max="9504" width="20" style="47" customWidth="1"/>
    <col min="9505" max="9505" width="14.7109375" style="47" customWidth="1"/>
    <col min="9506" max="9731" width="9.140625" style="47"/>
    <col min="9732" max="9732" width="48.85546875" style="47" customWidth="1"/>
    <col min="9733" max="9733" width="12.85546875" style="47" customWidth="1"/>
    <col min="9734" max="9734" width="23.5703125" style="47" customWidth="1"/>
    <col min="9735" max="9735" width="0" style="47" hidden="1" customWidth="1"/>
    <col min="9736" max="9736" width="14.85546875" style="47" customWidth="1"/>
    <col min="9737" max="9737" width="18.42578125" style="47" customWidth="1"/>
    <col min="9738" max="9738" width="19.5703125" style="47" customWidth="1"/>
    <col min="9739" max="9739" width="0" style="47" hidden="1" customWidth="1"/>
    <col min="9740" max="9740" width="17.28515625" style="47" customWidth="1"/>
    <col min="9741" max="9741" width="15" style="47" customWidth="1"/>
    <col min="9742" max="9742" width="0" style="47" hidden="1" customWidth="1"/>
    <col min="9743" max="9743" width="15" style="47" customWidth="1"/>
    <col min="9744" max="9744" width="18.28515625" style="47" customWidth="1"/>
    <col min="9745" max="9745" width="16.42578125" style="47" customWidth="1"/>
    <col min="9746" max="9757" width="0" style="47" hidden="1" customWidth="1"/>
    <col min="9758" max="9758" width="20.42578125" style="47" customWidth="1"/>
    <col min="9759" max="9759" width="28.42578125" style="47" customWidth="1"/>
    <col min="9760" max="9760" width="20" style="47" customWidth="1"/>
    <col min="9761" max="9761" width="14.7109375" style="47" customWidth="1"/>
    <col min="9762" max="9987" width="9.140625" style="47"/>
    <col min="9988" max="9988" width="48.85546875" style="47" customWidth="1"/>
    <col min="9989" max="9989" width="12.85546875" style="47" customWidth="1"/>
    <col min="9990" max="9990" width="23.5703125" style="47" customWidth="1"/>
    <col min="9991" max="9991" width="0" style="47" hidden="1" customWidth="1"/>
    <col min="9992" max="9992" width="14.85546875" style="47" customWidth="1"/>
    <col min="9993" max="9993" width="18.42578125" style="47" customWidth="1"/>
    <col min="9994" max="9994" width="19.5703125" style="47" customWidth="1"/>
    <col min="9995" max="9995" width="0" style="47" hidden="1" customWidth="1"/>
    <col min="9996" max="9996" width="17.28515625" style="47" customWidth="1"/>
    <col min="9997" max="9997" width="15" style="47" customWidth="1"/>
    <col min="9998" max="9998" width="0" style="47" hidden="1" customWidth="1"/>
    <col min="9999" max="9999" width="15" style="47" customWidth="1"/>
    <col min="10000" max="10000" width="18.28515625" style="47" customWidth="1"/>
    <col min="10001" max="10001" width="16.42578125" style="47" customWidth="1"/>
    <col min="10002" max="10013" width="0" style="47" hidden="1" customWidth="1"/>
    <col min="10014" max="10014" width="20.42578125" style="47" customWidth="1"/>
    <col min="10015" max="10015" width="28.42578125" style="47" customWidth="1"/>
    <col min="10016" max="10016" width="20" style="47" customWidth="1"/>
    <col min="10017" max="10017" width="14.7109375" style="47" customWidth="1"/>
    <col min="10018" max="10243" width="9.140625" style="47"/>
    <col min="10244" max="10244" width="48.85546875" style="47" customWidth="1"/>
    <col min="10245" max="10245" width="12.85546875" style="47" customWidth="1"/>
    <col min="10246" max="10246" width="23.5703125" style="47" customWidth="1"/>
    <col min="10247" max="10247" width="0" style="47" hidden="1" customWidth="1"/>
    <col min="10248" max="10248" width="14.85546875" style="47" customWidth="1"/>
    <col min="10249" max="10249" width="18.42578125" style="47" customWidth="1"/>
    <col min="10250" max="10250" width="19.5703125" style="47" customWidth="1"/>
    <col min="10251" max="10251" width="0" style="47" hidden="1" customWidth="1"/>
    <col min="10252" max="10252" width="17.28515625" style="47" customWidth="1"/>
    <col min="10253" max="10253" width="15" style="47" customWidth="1"/>
    <col min="10254" max="10254" width="0" style="47" hidden="1" customWidth="1"/>
    <col min="10255" max="10255" width="15" style="47" customWidth="1"/>
    <col min="10256" max="10256" width="18.28515625" style="47" customWidth="1"/>
    <col min="10257" max="10257" width="16.42578125" style="47" customWidth="1"/>
    <col min="10258" max="10269" width="0" style="47" hidden="1" customWidth="1"/>
    <col min="10270" max="10270" width="20.42578125" style="47" customWidth="1"/>
    <col min="10271" max="10271" width="28.42578125" style="47" customWidth="1"/>
    <col min="10272" max="10272" width="20" style="47" customWidth="1"/>
    <col min="10273" max="10273" width="14.7109375" style="47" customWidth="1"/>
    <col min="10274" max="10499" width="9.140625" style="47"/>
    <col min="10500" max="10500" width="48.85546875" style="47" customWidth="1"/>
    <col min="10501" max="10501" width="12.85546875" style="47" customWidth="1"/>
    <col min="10502" max="10502" width="23.5703125" style="47" customWidth="1"/>
    <col min="10503" max="10503" width="0" style="47" hidden="1" customWidth="1"/>
    <col min="10504" max="10504" width="14.85546875" style="47" customWidth="1"/>
    <col min="10505" max="10505" width="18.42578125" style="47" customWidth="1"/>
    <col min="10506" max="10506" width="19.5703125" style="47" customWidth="1"/>
    <col min="10507" max="10507" width="0" style="47" hidden="1" customWidth="1"/>
    <col min="10508" max="10508" width="17.28515625" style="47" customWidth="1"/>
    <col min="10509" max="10509" width="15" style="47" customWidth="1"/>
    <col min="10510" max="10510" width="0" style="47" hidden="1" customWidth="1"/>
    <col min="10511" max="10511" width="15" style="47" customWidth="1"/>
    <col min="10512" max="10512" width="18.28515625" style="47" customWidth="1"/>
    <col min="10513" max="10513" width="16.42578125" style="47" customWidth="1"/>
    <col min="10514" max="10525" width="0" style="47" hidden="1" customWidth="1"/>
    <col min="10526" max="10526" width="20.42578125" style="47" customWidth="1"/>
    <col min="10527" max="10527" width="28.42578125" style="47" customWidth="1"/>
    <col min="10528" max="10528" width="20" style="47" customWidth="1"/>
    <col min="10529" max="10529" width="14.7109375" style="47" customWidth="1"/>
    <col min="10530" max="10755" width="9.140625" style="47"/>
    <col min="10756" max="10756" width="48.85546875" style="47" customWidth="1"/>
    <col min="10757" max="10757" width="12.85546875" style="47" customWidth="1"/>
    <col min="10758" max="10758" width="23.5703125" style="47" customWidth="1"/>
    <col min="10759" max="10759" width="0" style="47" hidden="1" customWidth="1"/>
    <col min="10760" max="10760" width="14.85546875" style="47" customWidth="1"/>
    <col min="10761" max="10761" width="18.42578125" style="47" customWidth="1"/>
    <col min="10762" max="10762" width="19.5703125" style="47" customWidth="1"/>
    <col min="10763" max="10763" width="0" style="47" hidden="1" customWidth="1"/>
    <col min="10764" max="10764" width="17.28515625" style="47" customWidth="1"/>
    <col min="10765" max="10765" width="15" style="47" customWidth="1"/>
    <col min="10766" max="10766" width="0" style="47" hidden="1" customWidth="1"/>
    <col min="10767" max="10767" width="15" style="47" customWidth="1"/>
    <col min="10768" max="10768" width="18.28515625" style="47" customWidth="1"/>
    <col min="10769" max="10769" width="16.42578125" style="47" customWidth="1"/>
    <col min="10770" max="10781" width="0" style="47" hidden="1" customWidth="1"/>
    <col min="10782" max="10782" width="20.42578125" style="47" customWidth="1"/>
    <col min="10783" max="10783" width="28.42578125" style="47" customWidth="1"/>
    <col min="10784" max="10784" width="20" style="47" customWidth="1"/>
    <col min="10785" max="10785" width="14.7109375" style="47" customWidth="1"/>
    <col min="10786" max="11011" width="9.140625" style="47"/>
    <col min="11012" max="11012" width="48.85546875" style="47" customWidth="1"/>
    <col min="11013" max="11013" width="12.85546875" style="47" customWidth="1"/>
    <col min="11014" max="11014" width="23.5703125" style="47" customWidth="1"/>
    <col min="11015" max="11015" width="0" style="47" hidden="1" customWidth="1"/>
    <col min="11016" max="11016" width="14.85546875" style="47" customWidth="1"/>
    <col min="11017" max="11017" width="18.42578125" style="47" customWidth="1"/>
    <col min="11018" max="11018" width="19.5703125" style="47" customWidth="1"/>
    <col min="11019" max="11019" width="0" style="47" hidden="1" customWidth="1"/>
    <col min="11020" max="11020" width="17.28515625" style="47" customWidth="1"/>
    <col min="11021" max="11021" width="15" style="47" customWidth="1"/>
    <col min="11022" max="11022" width="0" style="47" hidden="1" customWidth="1"/>
    <col min="11023" max="11023" width="15" style="47" customWidth="1"/>
    <col min="11024" max="11024" width="18.28515625" style="47" customWidth="1"/>
    <col min="11025" max="11025" width="16.42578125" style="47" customWidth="1"/>
    <col min="11026" max="11037" width="0" style="47" hidden="1" customWidth="1"/>
    <col min="11038" max="11038" width="20.42578125" style="47" customWidth="1"/>
    <col min="11039" max="11039" width="28.42578125" style="47" customWidth="1"/>
    <col min="11040" max="11040" width="20" style="47" customWidth="1"/>
    <col min="11041" max="11041" width="14.7109375" style="47" customWidth="1"/>
    <col min="11042" max="11267" width="9.140625" style="47"/>
    <col min="11268" max="11268" width="48.85546875" style="47" customWidth="1"/>
    <col min="11269" max="11269" width="12.85546875" style="47" customWidth="1"/>
    <col min="11270" max="11270" width="23.5703125" style="47" customWidth="1"/>
    <col min="11271" max="11271" width="0" style="47" hidden="1" customWidth="1"/>
    <col min="11272" max="11272" width="14.85546875" style="47" customWidth="1"/>
    <col min="11273" max="11273" width="18.42578125" style="47" customWidth="1"/>
    <col min="11274" max="11274" width="19.5703125" style="47" customWidth="1"/>
    <col min="11275" max="11275" width="0" style="47" hidden="1" customWidth="1"/>
    <col min="11276" max="11276" width="17.28515625" style="47" customWidth="1"/>
    <col min="11277" max="11277" width="15" style="47" customWidth="1"/>
    <col min="11278" max="11278" width="0" style="47" hidden="1" customWidth="1"/>
    <col min="11279" max="11279" width="15" style="47" customWidth="1"/>
    <col min="11280" max="11280" width="18.28515625" style="47" customWidth="1"/>
    <col min="11281" max="11281" width="16.42578125" style="47" customWidth="1"/>
    <col min="11282" max="11293" width="0" style="47" hidden="1" customWidth="1"/>
    <col min="11294" max="11294" width="20.42578125" style="47" customWidth="1"/>
    <col min="11295" max="11295" width="28.42578125" style="47" customWidth="1"/>
    <col min="11296" max="11296" width="20" style="47" customWidth="1"/>
    <col min="11297" max="11297" width="14.7109375" style="47" customWidth="1"/>
    <col min="11298" max="11523" width="9.140625" style="47"/>
    <col min="11524" max="11524" width="48.85546875" style="47" customWidth="1"/>
    <col min="11525" max="11525" width="12.85546875" style="47" customWidth="1"/>
    <col min="11526" max="11526" width="23.5703125" style="47" customWidth="1"/>
    <col min="11527" max="11527" width="0" style="47" hidden="1" customWidth="1"/>
    <col min="11528" max="11528" width="14.85546875" style="47" customWidth="1"/>
    <col min="11529" max="11529" width="18.42578125" style="47" customWidth="1"/>
    <col min="11530" max="11530" width="19.5703125" style="47" customWidth="1"/>
    <col min="11531" max="11531" width="0" style="47" hidden="1" customWidth="1"/>
    <col min="11532" max="11532" width="17.28515625" style="47" customWidth="1"/>
    <col min="11533" max="11533" width="15" style="47" customWidth="1"/>
    <col min="11534" max="11534" width="0" style="47" hidden="1" customWidth="1"/>
    <col min="11535" max="11535" width="15" style="47" customWidth="1"/>
    <col min="11536" max="11536" width="18.28515625" style="47" customWidth="1"/>
    <col min="11537" max="11537" width="16.42578125" style="47" customWidth="1"/>
    <col min="11538" max="11549" width="0" style="47" hidden="1" customWidth="1"/>
    <col min="11550" max="11550" width="20.42578125" style="47" customWidth="1"/>
    <col min="11551" max="11551" width="28.42578125" style="47" customWidth="1"/>
    <col min="11552" max="11552" width="20" style="47" customWidth="1"/>
    <col min="11553" max="11553" width="14.7109375" style="47" customWidth="1"/>
    <col min="11554" max="11779" width="9.140625" style="47"/>
    <col min="11780" max="11780" width="48.85546875" style="47" customWidth="1"/>
    <col min="11781" max="11781" width="12.85546875" style="47" customWidth="1"/>
    <col min="11782" max="11782" width="23.5703125" style="47" customWidth="1"/>
    <col min="11783" max="11783" width="0" style="47" hidden="1" customWidth="1"/>
    <col min="11784" max="11784" width="14.85546875" style="47" customWidth="1"/>
    <col min="11785" max="11785" width="18.42578125" style="47" customWidth="1"/>
    <col min="11786" max="11786" width="19.5703125" style="47" customWidth="1"/>
    <col min="11787" max="11787" width="0" style="47" hidden="1" customWidth="1"/>
    <col min="11788" max="11788" width="17.28515625" style="47" customWidth="1"/>
    <col min="11789" max="11789" width="15" style="47" customWidth="1"/>
    <col min="11790" max="11790" width="0" style="47" hidden="1" customWidth="1"/>
    <col min="11791" max="11791" width="15" style="47" customWidth="1"/>
    <col min="11792" max="11792" width="18.28515625" style="47" customWidth="1"/>
    <col min="11793" max="11793" width="16.42578125" style="47" customWidth="1"/>
    <col min="11794" max="11805" width="0" style="47" hidden="1" customWidth="1"/>
    <col min="11806" max="11806" width="20.42578125" style="47" customWidth="1"/>
    <col min="11807" max="11807" width="28.42578125" style="47" customWidth="1"/>
    <col min="11808" max="11808" width="20" style="47" customWidth="1"/>
    <col min="11809" max="11809" width="14.7109375" style="47" customWidth="1"/>
    <col min="11810" max="12035" width="9.140625" style="47"/>
    <col min="12036" max="12036" width="48.85546875" style="47" customWidth="1"/>
    <col min="12037" max="12037" width="12.85546875" style="47" customWidth="1"/>
    <col min="12038" max="12038" width="23.5703125" style="47" customWidth="1"/>
    <col min="12039" max="12039" width="0" style="47" hidden="1" customWidth="1"/>
    <col min="12040" max="12040" width="14.85546875" style="47" customWidth="1"/>
    <col min="12041" max="12041" width="18.42578125" style="47" customWidth="1"/>
    <col min="12042" max="12042" width="19.5703125" style="47" customWidth="1"/>
    <col min="12043" max="12043" width="0" style="47" hidden="1" customWidth="1"/>
    <col min="12044" max="12044" width="17.28515625" style="47" customWidth="1"/>
    <col min="12045" max="12045" width="15" style="47" customWidth="1"/>
    <col min="12046" max="12046" width="0" style="47" hidden="1" customWidth="1"/>
    <col min="12047" max="12047" width="15" style="47" customWidth="1"/>
    <col min="12048" max="12048" width="18.28515625" style="47" customWidth="1"/>
    <col min="12049" max="12049" width="16.42578125" style="47" customWidth="1"/>
    <col min="12050" max="12061" width="0" style="47" hidden="1" customWidth="1"/>
    <col min="12062" max="12062" width="20.42578125" style="47" customWidth="1"/>
    <col min="12063" max="12063" width="28.42578125" style="47" customWidth="1"/>
    <col min="12064" max="12064" width="20" style="47" customWidth="1"/>
    <col min="12065" max="12065" width="14.7109375" style="47" customWidth="1"/>
    <col min="12066" max="12291" width="9.140625" style="47"/>
    <col min="12292" max="12292" width="48.85546875" style="47" customWidth="1"/>
    <col min="12293" max="12293" width="12.85546875" style="47" customWidth="1"/>
    <col min="12294" max="12294" width="23.5703125" style="47" customWidth="1"/>
    <col min="12295" max="12295" width="0" style="47" hidden="1" customWidth="1"/>
    <col min="12296" max="12296" width="14.85546875" style="47" customWidth="1"/>
    <col min="12297" max="12297" width="18.42578125" style="47" customWidth="1"/>
    <col min="12298" max="12298" width="19.5703125" style="47" customWidth="1"/>
    <col min="12299" max="12299" width="0" style="47" hidden="1" customWidth="1"/>
    <col min="12300" max="12300" width="17.28515625" style="47" customWidth="1"/>
    <col min="12301" max="12301" width="15" style="47" customWidth="1"/>
    <col min="12302" max="12302" width="0" style="47" hidden="1" customWidth="1"/>
    <col min="12303" max="12303" width="15" style="47" customWidth="1"/>
    <col min="12304" max="12304" width="18.28515625" style="47" customWidth="1"/>
    <col min="12305" max="12305" width="16.42578125" style="47" customWidth="1"/>
    <col min="12306" max="12317" width="0" style="47" hidden="1" customWidth="1"/>
    <col min="12318" max="12318" width="20.42578125" style="47" customWidth="1"/>
    <col min="12319" max="12319" width="28.42578125" style="47" customWidth="1"/>
    <col min="12320" max="12320" width="20" style="47" customWidth="1"/>
    <col min="12321" max="12321" width="14.7109375" style="47" customWidth="1"/>
    <col min="12322" max="12547" width="9.140625" style="47"/>
    <col min="12548" max="12548" width="48.85546875" style="47" customWidth="1"/>
    <col min="12549" max="12549" width="12.85546875" style="47" customWidth="1"/>
    <col min="12550" max="12550" width="23.5703125" style="47" customWidth="1"/>
    <col min="12551" max="12551" width="0" style="47" hidden="1" customWidth="1"/>
    <col min="12552" max="12552" width="14.85546875" style="47" customWidth="1"/>
    <col min="12553" max="12553" width="18.42578125" style="47" customWidth="1"/>
    <col min="12554" max="12554" width="19.5703125" style="47" customWidth="1"/>
    <col min="12555" max="12555" width="0" style="47" hidden="1" customWidth="1"/>
    <col min="12556" max="12556" width="17.28515625" style="47" customWidth="1"/>
    <col min="12557" max="12557" width="15" style="47" customWidth="1"/>
    <col min="12558" max="12558" width="0" style="47" hidden="1" customWidth="1"/>
    <col min="12559" max="12559" width="15" style="47" customWidth="1"/>
    <col min="12560" max="12560" width="18.28515625" style="47" customWidth="1"/>
    <col min="12561" max="12561" width="16.42578125" style="47" customWidth="1"/>
    <col min="12562" max="12573" width="0" style="47" hidden="1" customWidth="1"/>
    <col min="12574" max="12574" width="20.42578125" style="47" customWidth="1"/>
    <col min="12575" max="12575" width="28.42578125" style="47" customWidth="1"/>
    <col min="12576" max="12576" width="20" style="47" customWidth="1"/>
    <col min="12577" max="12577" width="14.7109375" style="47" customWidth="1"/>
    <col min="12578" max="12803" width="9.140625" style="47"/>
    <col min="12804" max="12804" width="48.85546875" style="47" customWidth="1"/>
    <col min="12805" max="12805" width="12.85546875" style="47" customWidth="1"/>
    <col min="12806" max="12806" width="23.5703125" style="47" customWidth="1"/>
    <col min="12807" max="12807" width="0" style="47" hidden="1" customWidth="1"/>
    <col min="12808" max="12808" width="14.85546875" style="47" customWidth="1"/>
    <col min="12809" max="12809" width="18.42578125" style="47" customWidth="1"/>
    <col min="12810" max="12810" width="19.5703125" style="47" customWidth="1"/>
    <col min="12811" max="12811" width="0" style="47" hidden="1" customWidth="1"/>
    <col min="12812" max="12812" width="17.28515625" style="47" customWidth="1"/>
    <col min="12813" max="12813" width="15" style="47" customWidth="1"/>
    <col min="12814" max="12814" width="0" style="47" hidden="1" customWidth="1"/>
    <col min="12815" max="12815" width="15" style="47" customWidth="1"/>
    <col min="12816" max="12816" width="18.28515625" style="47" customWidth="1"/>
    <col min="12817" max="12817" width="16.42578125" style="47" customWidth="1"/>
    <col min="12818" max="12829" width="0" style="47" hidden="1" customWidth="1"/>
    <col min="12830" max="12830" width="20.42578125" style="47" customWidth="1"/>
    <col min="12831" max="12831" width="28.42578125" style="47" customWidth="1"/>
    <col min="12832" max="12832" width="20" style="47" customWidth="1"/>
    <col min="12833" max="12833" width="14.7109375" style="47" customWidth="1"/>
    <col min="12834" max="13059" width="9.140625" style="47"/>
    <col min="13060" max="13060" width="48.85546875" style="47" customWidth="1"/>
    <col min="13061" max="13061" width="12.85546875" style="47" customWidth="1"/>
    <col min="13062" max="13062" width="23.5703125" style="47" customWidth="1"/>
    <col min="13063" max="13063" width="0" style="47" hidden="1" customWidth="1"/>
    <col min="13064" max="13064" width="14.85546875" style="47" customWidth="1"/>
    <col min="13065" max="13065" width="18.42578125" style="47" customWidth="1"/>
    <col min="13066" max="13066" width="19.5703125" style="47" customWidth="1"/>
    <col min="13067" max="13067" width="0" style="47" hidden="1" customWidth="1"/>
    <col min="13068" max="13068" width="17.28515625" style="47" customWidth="1"/>
    <col min="13069" max="13069" width="15" style="47" customWidth="1"/>
    <col min="13070" max="13070" width="0" style="47" hidden="1" customWidth="1"/>
    <col min="13071" max="13071" width="15" style="47" customWidth="1"/>
    <col min="13072" max="13072" width="18.28515625" style="47" customWidth="1"/>
    <col min="13073" max="13073" width="16.42578125" style="47" customWidth="1"/>
    <col min="13074" max="13085" width="0" style="47" hidden="1" customWidth="1"/>
    <col min="13086" max="13086" width="20.42578125" style="47" customWidth="1"/>
    <col min="13087" max="13087" width="28.42578125" style="47" customWidth="1"/>
    <col min="13088" max="13088" width="20" style="47" customWidth="1"/>
    <col min="13089" max="13089" width="14.7109375" style="47" customWidth="1"/>
    <col min="13090" max="13315" width="9.140625" style="47"/>
    <col min="13316" max="13316" width="48.85546875" style="47" customWidth="1"/>
    <col min="13317" max="13317" width="12.85546875" style="47" customWidth="1"/>
    <col min="13318" max="13318" width="23.5703125" style="47" customWidth="1"/>
    <col min="13319" max="13319" width="0" style="47" hidden="1" customWidth="1"/>
    <col min="13320" max="13320" width="14.85546875" style="47" customWidth="1"/>
    <col min="13321" max="13321" width="18.42578125" style="47" customWidth="1"/>
    <col min="13322" max="13322" width="19.5703125" style="47" customWidth="1"/>
    <col min="13323" max="13323" width="0" style="47" hidden="1" customWidth="1"/>
    <col min="13324" max="13324" width="17.28515625" style="47" customWidth="1"/>
    <col min="13325" max="13325" width="15" style="47" customWidth="1"/>
    <col min="13326" max="13326" width="0" style="47" hidden="1" customWidth="1"/>
    <col min="13327" max="13327" width="15" style="47" customWidth="1"/>
    <col min="13328" max="13328" width="18.28515625" style="47" customWidth="1"/>
    <col min="13329" max="13329" width="16.42578125" style="47" customWidth="1"/>
    <col min="13330" max="13341" width="0" style="47" hidden="1" customWidth="1"/>
    <col min="13342" max="13342" width="20.42578125" style="47" customWidth="1"/>
    <col min="13343" max="13343" width="28.42578125" style="47" customWidth="1"/>
    <col min="13344" max="13344" width="20" style="47" customWidth="1"/>
    <col min="13345" max="13345" width="14.7109375" style="47" customWidth="1"/>
    <col min="13346" max="13571" width="9.140625" style="47"/>
    <col min="13572" max="13572" width="48.85546875" style="47" customWidth="1"/>
    <col min="13573" max="13573" width="12.85546875" style="47" customWidth="1"/>
    <col min="13574" max="13574" width="23.5703125" style="47" customWidth="1"/>
    <col min="13575" max="13575" width="0" style="47" hidden="1" customWidth="1"/>
    <col min="13576" max="13576" width="14.85546875" style="47" customWidth="1"/>
    <col min="13577" max="13577" width="18.42578125" style="47" customWidth="1"/>
    <col min="13578" max="13578" width="19.5703125" style="47" customWidth="1"/>
    <col min="13579" max="13579" width="0" style="47" hidden="1" customWidth="1"/>
    <col min="13580" max="13580" width="17.28515625" style="47" customWidth="1"/>
    <col min="13581" max="13581" width="15" style="47" customWidth="1"/>
    <col min="13582" max="13582" width="0" style="47" hidden="1" customWidth="1"/>
    <col min="13583" max="13583" width="15" style="47" customWidth="1"/>
    <col min="13584" max="13584" width="18.28515625" style="47" customWidth="1"/>
    <col min="13585" max="13585" width="16.42578125" style="47" customWidth="1"/>
    <col min="13586" max="13597" width="0" style="47" hidden="1" customWidth="1"/>
    <col min="13598" max="13598" width="20.42578125" style="47" customWidth="1"/>
    <col min="13599" max="13599" width="28.42578125" style="47" customWidth="1"/>
    <col min="13600" max="13600" width="20" style="47" customWidth="1"/>
    <col min="13601" max="13601" width="14.7109375" style="47" customWidth="1"/>
    <col min="13602" max="13827" width="9.140625" style="47"/>
    <col min="13828" max="13828" width="48.85546875" style="47" customWidth="1"/>
    <col min="13829" max="13829" width="12.85546875" style="47" customWidth="1"/>
    <col min="13830" max="13830" width="23.5703125" style="47" customWidth="1"/>
    <col min="13831" max="13831" width="0" style="47" hidden="1" customWidth="1"/>
    <col min="13832" max="13832" width="14.85546875" style="47" customWidth="1"/>
    <col min="13833" max="13833" width="18.42578125" style="47" customWidth="1"/>
    <col min="13834" max="13834" width="19.5703125" style="47" customWidth="1"/>
    <col min="13835" max="13835" width="0" style="47" hidden="1" customWidth="1"/>
    <col min="13836" max="13836" width="17.28515625" style="47" customWidth="1"/>
    <col min="13837" max="13837" width="15" style="47" customWidth="1"/>
    <col min="13838" max="13838" width="0" style="47" hidden="1" customWidth="1"/>
    <col min="13839" max="13839" width="15" style="47" customWidth="1"/>
    <col min="13840" max="13840" width="18.28515625" style="47" customWidth="1"/>
    <col min="13841" max="13841" width="16.42578125" style="47" customWidth="1"/>
    <col min="13842" max="13853" width="0" style="47" hidden="1" customWidth="1"/>
    <col min="13854" max="13854" width="20.42578125" style="47" customWidth="1"/>
    <col min="13855" max="13855" width="28.42578125" style="47" customWidth="1"/>
    <col min="13856" max="13856" width="20" style="47" customWidth="1"/>
    <col min="13857" max="13857" width="14.7109375" style="47" customWidth="1"/>
    <col min="13858" max="14083" width="9.140625" style="47"/>
    <col min="14084" max="14084" width="48.85546875" style="47" customWidth="1"/>
    <col min="14085" max="14085" width="12.85546875" style="47" customWidth="1"/>
    <col min="14086" max="14086" width="23.5703125" style="47" customWidth="1"/>
    <col min="14087" max="14087" width="0" style="47" hidden="1" customWidth="1"/>
    <col min="14088" max="14088" width="14.85546875" style="47" customWidth="1"/>
    <col min="14089" max="14089" width="18.42578125" style="47" customWidth="1"/>
    <col min="14090" max="14090" width="19.5703125" style="47" customWidth="1"/>
    <col min="14091" max="14091" width="0" style="47" hidden="1" customWidth="1"/>
    <col min="14092" max="14092" width="17.28515625" style="47" customWidth="1"/>
    <col min="14093" max="14093" width="15" style="47" customWidth="1"/>
    <col min="14094" max="14094" width="0" style="47" hidden="1" customWidth="1"/>
    <col min="14095" max="14095" width="15" style="47" customWidth="1"/>
    <col min="14096" max="14096" width="18.28515625" style="47" customWidth="1"/>
    <col min="14097" max="14097" width="16.42578125" style="47" customWidth="1"/>
    <col min="14098" max="14109" width="0" style="47" hidden="1" customWidth="1"/>
    <col min="14110" max="14110" width="20.42578125" style="47" customWidth="1"/>
    <col min="14111" max="14111" width="28.42578125" style="47" customWidth="1"/>
    <col min="14112" max="14112" width="20" style="47" customWidth="1"/>
    <col min="14113" max="14113" width="14.7109375" style="47" customWidth="1"/>
    <col min="14114" max="14339" width="9.140625" style="47"/>
    <col min="14340" max="14340" width="48.85546875" style="47" customWidth="1"/>
    <col min="14341" max="14341" width="12.85546875" style="47" customWidth="1"/>
    <col min="14342" max="14342" width="23.5703125" style="47" customWidth="1"/>
    <col min="14343" max="14343" width="0" style="47" hidden="1" customWidth="1"/>
    <col min="14344" max="14344" width="14.85546875" style="47" customWidth="1"/>
    <col min="14345" max="14345" width="18.42578125" style="47" customWidth="1"/>
    <col min="14346" max="14346" width="19.5703125" style="47" customWidth="1"/>
    <col min="14347" max="14347" width="0" style="47" hidden="1" customWidth="1"/>
    <col min="14348" max="14348" width="17.28515625" style="47" customWidth="1"/>
    <col min="14349" max="14349" width="15" style="47" customWidth="1"/>
    <col min="14350" max="14350" width="0" style="47" hidden="1" customWidth="1"/>
    <col min="14351" max="14351" width="15" style="47" customWidth="1"/>
    <col min="14352" max="14352" width="18.28515625" style="47" customWidth="1"/>
    <col min="14353" max="14353" width="16.42578125" style="47" customWidth="1"/>
    <col min="14354" max="14365" width="0" style="47" hidden="1" customWidth="1"/>
    <col min="14366" max="14366" width="20.42578125" style="47" customWidth="1"/>
    <col min="14367" max="14367" width="28.42578125" style="47" customWidth="1"/>
    <col min="14368" max="14368" width="20" style="47" customWidth="1"/>
    <col min="14369" max="14369" width="14.7109375" style="47" customWidth="1"/>
    <col min="14370" max="14595" width="9.140625" style="47"/>
    <col min="14596" max="14596" width="48.85546875" style="47" customWidth="1"/>
    <col min="14597" max="14597" width="12.85546875" style="47" customWidth="1"/>
    <col min="14598" max="14598" width="23.5703125" style="47" customWidth="1"/>
    <col min="14599" max="14599" width="0" style="47" hidden="1" customWidth="1"/>
    <col min="14600" max="14600" width="14.85546875" style="47" customWidth="1"/>
    <col min="14601" max="14601" width="18.42578125" style="47" customWidth="1"/>
    <col min="14602" max="14602" width="19.5703125" style="47" customWidth="1"/>
    <col min="14603" max="14603" width="0" style="47" hidden="1" customWidth="1"/>
    <col min="14604" max="14604" width="17.28515625" style="47" customWidth="1"/>
    <col min="14605" max="14605" width="15" style="47" customWidth="1"/>
    <col min="14606" max="14606" width="0" style="47" hidden="1" customWidth="1"/>
    <col min="14607" max="14607" width="15" style="47" customWidth="1"/>
    <col min="14608" max="14608" width="18.28515625" style="47" customWidth="1"/>
    <col min="14609" max="14609" width="16.42578125" style="47" customWidth="1"/>
    <col min="14610" max="14621" width="0" style="47" hidden="1" customWidth="1"/>
    <col min="14622" max="14622" width="20.42578125" style="47" customWidth="1"/>
    <col min="14623" max="14623" width="28.42578125" style="47" customWidth="1"/>
    <col min="14624" max="14624" width="20" style="47" customWidth="1"/>
    <col min="14625" max="14625" width="14.7109375" style="47" customWidth="1"/>
    <col min="14626" max="14851" width="9.140625" style="47"/>
    <col min="14852" max="14852" width="48.85546875" style="47" customWidth="1"/>
    <col min="14853" max="14853" width="12.85546875" style="47" customWidth="1"/>
    <col min="14854" max="14854" width="23.5703125" style="47" customWidth="1"/>
    <col min="14855" max="14855" width="0" style="47" hidden="1" customWidth="1"/>
    <col min="14856" max="14856" width="14.85546875" style="47" customWidth="1"/>
    <col min="14857" max="14857" width="18.42578125" style="47" customWidth="1"/>
    <col min="14858" max="14858" width="19.5703125" style="47" customWidth="1"/>
    <col min="14859" max="14859" width="0" style="47" hidden="1" customWidth="1"/>
    <col min="14860" max="14860" width="17.28515625" style="47" customWidth="1"/>
    <col min="14861" max="14861" width="15" style="47" customWidth="1"/>
    <col min="14862" max="14862" width="0" style="47" hidden="1" customWidth="1"/>
    <col min="14863" max="14863" width="15" style="47" customWidth="1"/>
    <col min="14864" max="14864" width="18.28515625" style="47" customWidth="1"/>
    <col min="14865" max="14865" width="16.42578125" style="47" customWidth="1"/>
    <col min="14866" max="14877" width="0" style="47" hidden="1" customWidth="1"/>
    <col min="14878" max="14878" width="20.42578125" style="47" customWidth="1"/>
    <col min="14879" max="14879" width="28.42578125" style="47" customWidth="1"/>
    <col min="14880" max="14880" width="20" style="47" customWidth="1"/>
    <col min="14881" max="14881" width="14.7109375" style="47" customWidth="1"/>
    <col min="14882" max="15107" width="9.140625" style="47"/>
    <col min="15108" max="15108" width="48.85546875" style="47" customWidth="1"/>
    <col min="15109" max="15109" width="12.85546875" style="47" customWidth="1"/>
    <col min="15110" max="15110" width="23.5703125" style="47" customWidth="1"/>
    <col min="15111" max="15111" width="0" style="47" hidden="1" customWidth="1"/>
    <col min="15112" max="15112" width="14.85546875" style="47" customWidth="1"/>
    <col min="15113" max="15113" width="18.42578125" style="47" customWidth="1"/>
    <col min="15114" max="15114" width="19.5703125" style="47" customWidth="1"/>
    <col min="15115" max="15115" width="0" style="47" hidden="1" customWidth="1"/>
    <col min="15116" max="15116" width="17.28515625" style="47" customWidth="1"/>
    <col min="15117" max="15117" width="15" style="47" customWidth="1"/>
    <col min="15118" max="15118" width="0" style="47" hidden="1" customWidth="1"/>
    <col min="15119" max="15119" width="15" style="47" customWidth="1"/>
    <col min="15120" max="15120" width="18.28515625" style="47" customWidth="1"/>
    <col min="15121" max="15121" width="16.42578125" style="47" customWidth="1"/>
    <col min="15122" max="15133" width="0" style="47" hidden="1" customWidth="1"/>
    <col min="15134" max="15134" width="20.42578125" style="47" customWidth="1"/>
    <col min="15135" max="15135" width="28.42578125" style="47" customWidth="1"/>
    <col min="15136" max="15136" width="20" style="47" customWidth="1"/>
    <col min="15137" max="15137" width="14.7109375" style="47" customWidth="1"/>
    <col min="15138" max="15363" width="9.140625" style="47"/>
    <col min="15364" max="15364" width="48.85546875" style="47" customWidth="1"/>
    <col min="15365" max="15365" width="12.85546875" style="47" customWidth="1"/>
    <col min="15366" max="15366" width="23.5703125" style="47" customWidth="1"/>
    <col min="15367" max="15367" width="0" style="47" hidden="1" customWidth="1"/>
    <col min="15368" max="15368" width="14.85546875" style="47" customWidth="1"/>
    <col min="15369" max="15369" width="18.42578125" style="47" customWidth="1"/>
    <col min="15370" max="15370" width="19.5703125" style="47" customWidth="1"/>
    <col min="15371" max="15371" width="0" style="47" hidden="1" customWidth="1"/>
    <col min="15372" max="15372" width="17.28515625" style="47" customWidth="1"/>
    <col min="15373" max="15373" width="15" style="47" customWidth="1"/>
    <col min="15374" max="15374" width="0" style="47" hidden="1" customWidth="1"/>
    <col min="15375" max="15375" width="15" style="47" customWidth="1"/>
    <col min="15376" max="15376" width="18.28515625" style="47" customWidth="1"/>
    <col min="15377" max="15377" width="16.42578125" style="47" customWidth="1"/>
    <col min="15378" max="15389" width="0" style="47" hidden="1" customWidth="1"/>
    <col min="15390" max="15390" width="20.42578125" style="47" customWidth="1"/>
    <col min="15391" max="15391" width="28.42578125" style="47" customWidth="1"/>
    <col min="15392" max="15392" width="20" style="47" customWidth="1"/>
    <col min="15393" max="15393" width="14.7109375" style="47" customWidth="1"/>
    <col min="15394" max="15619" width="9.140625" style="47"/>
    <col min="15620" max="15620" width="48.85546875" style="47" customWidth="1"/>
    <col min="15621" max="15621" width="12.85546875" style="47" customWidth="1"/>
    <col min="15622" max="15622" width="23.5703125" style="47" customWidth="1"/>
    <col min="15623" max="15623" width="0" style="47" hidden="1" customWidth="1"/>
    <col min="15624" max="15624" width="14.85546875" style="47" customWidth="1"/>
    <col min="15625" max="15625" width="18.42578125" style="47" customWidth="1"/>
    <col min="15626" max="15626" width="19.5703125" style="47" customWidth="1"/>
    <col min="15627" max="15627" width="0" style="47" hidden="1" customWidth="1"/>
    <col min="15628" max="15628" width="17.28515625" style="47" customWidth="1"/>
    <col min="15629" max="15629" width="15" style="47" customWidth="1"/>
    <col min="15630" max="15630" width="0" style="47" hidden="1" customWidth="1"/>
    <col min="15631" max="15631" width="15" style="47" customWidth="1"/>
    <col min="15632" max="15632" width="18.28515625" style="47" customWidth="1"/>
    <col min="15633" max="15633" width="16.42578125" style="47" customWidth="1"/>
    <col min="15634" max="15645" width="0" style="47" hidden="1" customWidth="1"/>
    <col min="15646" max="15646" width="20.42578125" style="47" customWidth="1"/>
    <col min="15647" max="15647" width="28.42578125" style="47" customWidth="1"/>
    <col min="15648" max="15648" width="20" style="47" customWidth="1"/>
    <col min="15649" max="15649" width="14.7109375" style="47" customWidth="1"/>
    <col min="15650" max="15875" width="9.140625" style="47"/>
    <col min="15876" max="15876" width="48.85546875" style="47" customWidth="1"/>
    <col min="15877" max="15877" width="12.85546875" style="47" customWidth="1"/>
    <col min="15878" max="15878" width="23.5703125" style="47" customWidth="1"/>
    <col min="15879" max="15879" width="0" style="47" hidden="1" customWidth="1"/>
    <col min="15880" max="15880" width="14.85546875" style="47" customWidth="1"/>
    <col min="15881" max="15881" width="18.42578125" style="47" customWidth="1"/>
    <col min="15882" max="15882" width="19.5703125" style="47" customWidth="1"/>
    <col min="15883" max="15883" width="0" style="47" hidden="1" customWidth="1"/>
    <col min="15884" max="15884" width="17.28515625" style="47" customWidth="1"/>
    <col min="15885" max="15885" width="15" style="47" customWidth="1"/>
    <col min="15886" max="15886" width="0" style="47" hidden="1" customWidth="1"/>
    <col min="15887" max="15887" width="15" style="47" customWidth="1"/>
    <col min="15888" max="15888" width="18.28515625" style="47" customWidth="1"/>
    <col min="15889" max="15889" width="16.42578125" style="47" customWidth="1"/>
    <col min="15890" max="15901" width="0" style="47" hidden="1" customWidth="1"/>
    <col min="15902" max="15902" width="20.42578125" style="47" customWidth="1"/>
    <col min="15903" max="15903" width="28.42578125" style="47" customWidth="1"/>
    <col min="15904" max="15904" width="20" style="47" customWidth="1"/>
    <col min="15905" max="15905" width="14.7109375" style="47" customWidth="1"/>
    <col min="15906" max="16131" width="9.140625" style="47"/>
    <col min="16132" max="16132" width="48.85546875" style="47" customWidth="1"/>
    <col min="16133" max="16133" width="12.85546875" style="47" customWidth="1"/>
    <col min="16134" max="16134" width="23.5703125" style="47" customWidth="1"/>
    <col min="16135" max="16135" width="0" style="47" hidden="1" customWidth="1"/>
    <col min="16136" max="16136" width="14.85546875" style="47" customWidth="1"/>
    <col min="16137" max="16137" width="18.42578125" style="47" customWidth="1"/>
    <col min="16138" max="16138" width="19.5703125" style="47" customWidth="1"/>
    <col min="16139" max="16139" width="0" style="47" hidden="1" customWidth="1"/>
    <col min="16140" max="16140" width="17.28515625" style="47" customWidth="1"/>
    <col min="16141" max="16141" width="15" style="47" customWidth="1"/>
    <col min="16142" max="16142" width="0" style="47" hidden="1" customWidth="1"/>
    <col min="16143" max="16143" width="15" style="47" customWidth="1"/>
    <col min="16144" max="16144" width="18.28515625" style="47" customWidth="1"/>
    <col min="16145" max="16145" width="16.42578125" style="47" customWidth="1"/>
    <col min="16146" max="16157" width="0" style="47" hidden="1" customWidth="1"/>
    <col min="16158" max="16158" width="20.42578125" style="47" customWidth="1"/>
    <col min="16159" max="16159" width="28.42578125" style="47" customWidth="1"/>
    <col min="16160" max="16160" width="20" style="47" customWidth="1"/>
    <col min="16161" max="16161" width="14.7109375" style="47" customWidth="1"/>
    <col min="16162" max="16384" width="9.140625" style="47"/>
  </cols>
  <sheetData>
    <row r="1" spans="1:39" x14ac:dyDescent="0.25">
      <c r="A1" s="169" t="s">
        <v>853</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row>
    <row r="2" spans="1:39" ht="15.75" x14ac:dyDescent="0.25">
      <c r="A2" s="49" t="s">
        <v>350</v>
      </c>
      <c r="B2" s="50"/>
      <c r="C2" s="51"/>
      <c r="D2" s="52"/>
      <c r="E2" s="53"/>
      <c r="F2" s="53" t="s">
        <v>351</v>
      </c>
      <c r="G2" s="53"/>
      <c r="H2" s="54"/>
      <c r="I2" s="53"/>
      <c r="J2" s="53"/>
      <c r="K2" s="53"/>
      <c r="L2" s="55"/>
      <c r="M2" s="55"/>
      <c r="N2" s="55"/>
      <c r="O2" s="55"/>
      <c r="P2" s="56"/>
      <c r="Q2" s="56"/>
      <c r="R2" s="56"/>
      <c r="S2" s="56"/>
      <c r="T2" s="56"/>
      <c r="U2" s="56"/>
      <c r="V2" s="56"/>
      <c r="W2" s="56"/>
      <c r="X2" s="56"/>
      <c r="Y2" s="56"/>
      <c r="Z2" s="56"/>
      <c r="AA2" s="56"/>
      <c r="AB2" s="56"/>
      <c r="AC2" s="56"/>
      <c r="AD2" s="56"/>
      <c r="AE2" s="57"/>
      <c r="AF2" s="58"/>
      <c r="AG2" s="58"/>
      <c r="AH2" s="58"/>
      <c r="AI2" s="58"/>
      <c r="AJ2" s="57"/>
      <c r="AK2" s="56"/>
    </row>
    <row r="3" spans="1:39" ht="15.75" x14ac:dyDescent="0.25">
      <c r="A3" s="49" t="s">
        <v>352</v>
      </c>
      <c r="B3" s="50"/>
      <c r="C3" s="51"/>
      <c r="D3" s="52"/>
      <c r="E3" s="59">
        <f>ROUND(1087700*1.21,0)</f>
        <v>1316117</v>
      </c>
      <c r="F3" s="59" t="s">
        <v>351</v>
      </c>
      <c r="G3" s="59"/>
      <c r="H3" s="60"/>
      <c r="I3" s="59"/>
      <c r="J3" s="59"/>
      <c r="K3" s="59"/>
      <c r="L3" s="55"/>
      <c r="M3" s="55"/>
      <c r="N3" s="55"/>
      <c r="O3" s="55"/>
      <c r="P3" s="56"/>
      <c r="Q3" s="56"/>
      <c r="R3" s="56"/>
      <c r="S3" s="56"/>
      <c r="T3" s="56"/>
      <c r="U3" s="56"/>
      <c r="V3" s="56"/>
      <c r="W3" s="56"/>
      <c r="X3" s="56"/>
      <c r="Y3" s="56"/>
      <c r="Z3" s="56"/>
      <c r="AA3" s="56"/>
      <c r="AB3" s="56"/>
      <c r="AC3" s="56"/>
      <c r="AD3" s="56"/>
      <c r="AE3" s="57"/>
      <c r="AF3" s="58"/>
      <c r="AG3" s="58"/>
      <c r="AH3" s="58"/>
      <c r="AI3" s="58"/>
      <c r="AJ3" s="57"/>
      <c r="AK3" s="56"/>
    </row>
    <row r="4" spans="1:39" ht="15.75" x14ac:dyDescent="0.25">
      <c r="A4" s="49" t="s">
        <v>353</v>
      </c>
      <c r="B4" s="50"/>
      <c r="C4" s="51"/>
      <c r="D4" s="52"/>
      <c r="E4" s="59">
        <f>ROUND(1723100*1.21,0)</f>
        <v>2084951</v>
      </c>
      <c r="F4" s="59" t="s">
        <v>351</v>
      </c>
      <c r="G4" s="59"/>
      <c r="H4" s="60"/>
      <c r="I4" s="59"/>
      <c r="J4" s="59"/>
      <c r="K4" s="59"/>
      <c r="L4" s="55"/>
      <c r="M4" s="55"/>
      <c r="N4" s="55"/>
      <c r="O4" s="55"/>
      <c r="P4" s="56"/>
      <c r="Q4" s="56"/>
      <c r="R4" s="56"/>
      <c r="S4" s="56"/>
      <c r="T4" s="56"/>
      <c r="U4" s="56"/>
      <c r="V4" s="56"/>
      <c r="W4" s="56"/>
      <c r="X4" s="56"/>
      <c r="Y4" s="56"/>
      <c r="Z4" s="56"/>
      <c r="AA4" s="56"/>
      <c r="AB4" s="56"/>
      <c r="AC4" s="56"/>
      <c r="AD4" s="56"/>
      <c r="AE4" s="57"/>
      <c r="AF4" s="58"/>
      <c r="AG4" s="58"/>
      <c r="AH4" s="58"/>
      <c r="AI4" s="58"/>
      <c r="AJ4" s="57"/>
      <c r="AK4" s="56"/>
    </row>
    <row r="5" spans="1:39" ht="15.75" x14ac:dyDescent="0.25">
      <c r="A5" s="61" t="s">
        <v>354</v>
      </c>
      <c r="B5" s="50"/>
      <c r="C5" s="51"/>
      <c r="D5" s="51"/>
      <c r="E5" s="59">
        <f>ROUND(1934900*1.21,0)</f>
        <v>2341229</v>
      </c>
      <c r="F5" s="59" t="s">
        <v>351</v>
      </c>
      <c r="G5" s="59"/>
      <c r="H5" s="60"/>
      <c r="I5" s="59"/>
      <c r="J5" s="59"/>
      <c r="K5" s="59"/>
      <c r="L5" s="55"/>
      <c r="M5" s="55"/>
      <c r="N5" s="55"/>
      <c r="O5" s="55"/>
      <c r="P5" s="56"/>
      <c r="Q5" s="56"/>
      <c r="R5" s="56"/>
      <c r="S5" s="56"/>
      <c r="T5" s="56"/>
      <c r="U5" s="56"/>
      <c r="V5" s="56"/>
      <c r="W5" s="56"/>
      <c r="X5" s="56"/>
      <c r="Y5" s="56"/>
      <c r="Z5" s="56"/>
      <c r="AA5" s="56"/>
      <c r="AB5" s="56"/>
      <c r="AC5" s="56"/>
      <c r="AD5" s="56"/>
      <c r="AE5" s="57"/>
      <c r="AF5" s="58"/>
      <c r="AG5" s="58"/>
      <c r="AH5" s="58"/>
      <c r="AI5" s="58"/>
      <c r="AJ5" s="57"/>
      <c r="AK5" s="56"/>
    </row>
    <row r="6" spans="1:39" ht="15.75" x14ac:dyDescent="0.25">
      <c r="A6" s="49" t="s">
        <v>355</v>
      </c>
      <c r="B6" s="62"/>
      <c r="C6" s="62"/>
      <c r="D6" s="62"/>
      <c r="E6" s="53"/>
      <c r="F6" s="53" t="s">
        <v>351</v>
      </c>
      <c r="G6" s="53"/>
      <c r="H6" s="54"/>
      <c r="I6" s="53"/>
      <c r="J6" s="53"/>
      <c r="K6" s="53"/>
      <c r="L6" s="55"/>
      <c r="M6" s="55"/>
      <c r="N6" s="55"/>
      <c r="O6" s="55"/>
      <c r="P6" s="56"/>
      <c r="Q6" s="56"/>
      <c r="R6" s="56"/>
      <c r="S6" s="56"/>
      <c r="T6" s="56"/>
      <c r="U6" s="56"/>
      <c r="V6" s="56"/>
      <c r="W6" s="56"/>
      <c r="X6" s="56"/>
      <c r="Y6" s="56"/>
      <c r="Z6" s="56"/>
      <c r="AA6" s="56"/>
      <c r="AB6" s="56"/>
      <c r="AC6" s="56"/>
      <c r="AD6" s="56"/>
      <c r="AE6" s="57"/>
      <c r="AF6" s="58"/>
      <c r="AG6" s="58"/>
      <c r="AH6" s="58"/>
      <c r="AI6" s="58"/>
      <c r="AJ6" s="57"/>
      <c r="AK6" s="56"/>
    </row>
    <row r="7" spans="1:39" x14ac:dyDescent="0.25">
      <c r="A7" s="56"/>
      <c r="B7" s="56"/>
      <c r="C7" s="56"/>
      <c r="D7" s="63"/>
      <c r="E7" s="64"/>
      <c r="F7" s="65"/>
      <c r="G7" s="64"/>
      <c r="H7" s="66"/>
      <c r="I7" s="67">
        <v>0.75</v>
      </c>
      <c r="J7" s="55"/>
      <c r="K7" s="55"/>
      <c r="L7" s="55"/>
      <c r="M7" s="55"/>
      <c r="N7" s="55"/>
      <c r="O7" s="55"/>
      <c r="P7" s="56"/>
      <c r="Q7" s="56"/>
      <c r="R7" s="68">
        <v>0.25</v>
      </c>
      <c r="S7" s="56"/>
      <c r="T7" s="56"/>
      <c r="U7" s="56"/>
      <c r="V7" s="56"/>
      <c r="W7" s="56"/>
      <c r="X7" s="56"/>
      <c r="Y7" s="56"/>
      <c r="Z7" s="56"/>
      <c r="AA7" s="56"/>
      <c r="AB7" s="56"/>
      <c r="AC7" s="56"/>
      <c r="AD7" s="56"/>
      <c r="AE7" s="57"/>
      <c r="AF7" s="58"/>
      <c r="AG7" s="58"/>
      <c r="AH7" s="58"/>
      <c r="AI7" s="58"/>
      <c r="AJ7" s="57"/>
      <c r="AK7" s="56"/>
    </row>
    <row r="8" spans="1:39" ht="18.75" x14ac:dyDescent="0.25">
      <c r="A8" s="170" t="s">
        <v>356</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row>
    <row r="9" spans="1:39" s="48" customFormat="1" ht="57" customHeight="1" x14ac:dyDescent="0.25">
      <c r="A9" s="171" t="s">
        <v>357</v>
      </c>
      <c r="B9" s="171" t="s">
        <v>358</v>
      </c>
      <c r="C9" s="171" t="s">
        <v>359</v>
      </c>
      <c r="D9" s="171" t="s">
        <v>360</v>
      </c>
      <c r="E9" s="172" t="s">
        <v>361</v>
      </c>
      <c r="F9" s="166" t="s">
        <v>362</v>
      </c>
      <c r="G9" s="166" t="s">
        <v>363</v>
      </c>
      <c r="H9" s="175" t="s">
        <v>364</v>
      </c>
      <c r="I9" s="166" t="s">
        <v>365</v>
      </c>
      <c r="J9" s="166" t="s">
        <v>366</v>
      </c>
      <c r="K9" s="166" t="s">
        <v>367</v>
      </c>
      <c r="L9" s="166" t="s">
        <v>368</v>
      </c>
      <c r="M9" s="166" t="s">
        <v>369</v>
      </c>
      <c r="N9" s="166" t="s">
        <v>370</v>
      </c>
      <c r="O9" s="179" t="s">
        <v>371</v>
      </c>
      <c r="P9" s="166" t="s">
        <v>372</v>
      </c>
      <c r="Q9" s="166" t="s">
        <v>373</v>
      </c>
      <c r="R9" s="166" t="s">
        <v>374</v>
      </c>
      <c r="S9" s="171" t="s">
        <v>375</v>
      </c>
      <c r="T9" s="171"/>
      <c r="U9" s="171"/>
      <c r="V9" s="171"/>
      <c r="W9" s="171"/>
      <c r="X9" s="171"/>
      <c r="Y9" s="171"/>
      <c r="Z9" s="171"/>
      <c r="AA9" s="171"/>
      <c r="AB9" s="171"/>
      <c r="AC9" s="171"/>
      <c r="AD9" s="171"/>
      <c r="AE9" s="179" t="s">
        <v>376</v>
      </c>
      <c r="AF9" s="180" t="s">
        <v>1051</v>
      </c>
      <c r="AG9" s="181"/>
      <c r="AH9" s="181"/>
      <c r="AI9" s="181"/>
      <c r="AJ9" s="182"/>
      <c r="AK9" s="178" t="s">
        <v>377</v>
      </c>
    </row>
    <row r="10" spans="1:39" s="48" customFormat="1" x14ac:dyDescent="0.25">
      <c r="A10" s="171"/>
      <c r="B10" s="171"/>
      <c r="C10" s="171"/>
      <c r="D10" s="171"/>
      <c r="E10" s="173"/>
      <c r="F10" s="167"/>
      <c r="G10" s="167"/>
      <c r="H10" s="176"/>
      <c r="I10" s="167"/>
      <c r="J10" s="167"/>
      <c r="K10" s="167"/>
      <c r="L10" s="167"/>
      <c r="M10" s="167"/>
      <c r="N10" s="167"/>
      <c r="O10" s="179"/>
      <c r="P10" s="167"/>
      <c r="Q10" s="167"/>
      <c r="R10" s="167"/>
      <c r="S10" s="171"/>
      <c r="T10" s="171"/>
      <c r="U10" s="171"/>
      <c r="V10" s="171"/>
      <c r="W10" s="171"/>
      <c r="X10" s="171"/>
      <c r="Y10" s="171"/>
      <c r="Z10" s="171"/>
      <c r="AA10" s="171"/>
      <c r="AB10" s="171"/>
      <c r="AC10" s="171"/>
      <c r="AD10" s="171"/>
      <c r="AE10" s="179"/>
      <c r="AF10" s="183"/>
      <c r="AG10" s="184"/>
      <c r="AH10" s="184"/>
      <c r="AI10" s="184"/>
      <c r="AJ10" s="185"/>
      <c r="AK10" s="178"/>
    </row>
    <row r="11" spans="1:39" s="48" customFormat="1" ht="194.25" customHeight="1" x14ac:dyDescent="0.25">
      <c r="A11" s="171"/>
      <c r="B11" s="171"/>
      <c r="C11" s="171"/>
      <c r="D11" s="171"/>
      <c r="E11" s="174"/>
      <c r="F11" s="168"/>
      <c r="G11" s="168"/>
      <c r="H11" s="177"/>
      <c r="I11" s="168"/>
      <c r="J11" s="168"/>
      <c r="K11" s="168"/>
      <c r="L11" s="168"/>
      <c r="M11" s="168"/>
      <c r="N11" s="168"/>
      <c r="O11" s="179"/>
      <c r="P11" s="168"/>
      <c r="Q11" s="168"/>
      <c r="R11" s="168"/>
      <c r="S11" s="69" t="s">
        <v>378</v>
      </c>
      <c r="T11" s="69" t="s">
        <v>379</v>
      </c>
      <c r="U11" s="69" t="s">
        <v>380</v>
      </c>
      <c r="V11" s="69" t="s">
        <v>381</v>
      </c>
      <c r="W11" s="69" t="s">
        <v>382</v>
      </c>
      <c r="X11" s="69" t="s">
        <v>383</v>
      </c>
      <c r="Y11" s="69" t="s">
        <v>384</v>
      </c>
      <c r="Z11" s="69" t="s">
        <v>385</v>
      </c>
      <c r="AA11" s="69" t="s">
        <v>386</v>
      </c>
      <c r="AB11" s="69" t="s">
        <v>387</v>
      </c>
      <c r="AC11" s="69" t="s">
        <v>388</v>
      </c>
      <c r="AD11" s="69" t="s">
        <v>389</v>
      </c>
      <c r="AE11" s="179"/>
      <c r="AF11" s="70" t="s">
        <v>1052</v>
      </c>
      <c r="AG11" s="164" t="s">
        <v>1053</v>
      </c>
      <c r="AH11" s="164" t="s">
        <v>1054</v>
      </c>
      <c r="AI11" s="164" t="s">
        <v>1055</v>
      </c>
      <c r="AJ11" s="71" t="s">
        <v>1056</v>
      </c>
      <c r="AK11" s="178"/>
    </row>
    <row r="12" spans="1:39" ht="28.5" x14ac:dyDescent="0.25">
      <c r="A12" s="72"/>
      <c r="B12" s="72">
        <v>1</v>
      </c>
      <c r="C12" s="73"/>
      <c r="D12" s="74" t="s">
        <v>390</v>
      </c>
      <c r="E12" s="75"/>
      <c r="F12" s="76"/>
      <c r="G12" s="77"/>
      <c r="H12" s="78"/>
      <c r="I12" s="79"/>
      <c r="J12" s="79"/>
      <c r="K12" s="79"/>
      <c r="L12" s="79"/>
      <c r="M12" s="79"/>
      <c r="N12" s="80"/>
      <c r="O12" s="81"/>
      <c r="P12" s="82">
        <f t="shared" ref="P12:AJ12" si="0">P13</f>
        <v>1316117</v>
      </c>
      <c r="Q12" s="82">
        <f>Q13</f>
        <v>987087.75</v>
      </c>
      <c r="R12" s="82">
        <f>R13</f>
        <v>987088</v>
      </c>
      <c r="S12" s="83">
        <f t="shared" si="0"/>
        <v>82257.333333333328</v>
      </c>
      <c r="T12" s="83">
        <f t="shared" si="0"/>
        <v>82257.333333333328</v>
      </c>
      <c r="U12" s="83">
        <f t="shared" si="0"/>
        <v>82257.333333333328</v>
      </c>
      <c r="V12" s="83">
        <f t="shared" si="0"/>
        <v>82257.333333333328</v>
      </c>
      <c r="W12" s="83">
        <f t="shared" si="0"/>
        <v>82257.333333333328</v>
      </c>
      <c r="X12" s="83">
        <f t="shared" si="0"/>
        <v>82257.333333333328</v>
      </c>
      <c r="Y12" s="83">
        <f t="shared" si="0"/>
        <v>82257.333333333328</v>
      </c>
      <c r="Z12" s="83">
        <f t="shared" si="0"/>
        <v>82257.333333333328</v>
      </c>
      <c r="AA12" s="83">
        <f t="shared" si="0"/>
        <v>82257.333333333328</v>
      </c>
      <c r="AB12" s="83">
        <f t="shared" si="0"/>
        <v>82257.333333333328</v>
      </c>
      <c r="AC12" s="83">
        <f t="shared" si="0"/>
        <v>82257.333333333328</v>
      </c>
      <c r="AD12" s="83">
        <f t="shared" si="0"/>
        <v>82257.333333333328</v>
      </c>
      <c r="AE12" s="84">
        <f t="shared" si="0"/>
        <v>987088.00000000012</v>
      </c>
      <c r="AF12" s="85">
        <f t="shared" si="0"/>
        <v>11700</v>
      </c>
      <c r="AG12" s="85">
        <f t="shared" si="0"/>
        <v>11700</v>
      </c>
      <c r="AH12" s="85">
        <f t="shared" si="0"/>
        <v>11700</v>
      </c>
      <c r="AI12" s="85">
        <f t="shared" si="0"/>
        <v>11700</v>
      </c>
      <c r="AJ12" s="84">
        <f t="shared" si="0"/>
        <v>46800</v>
      </c>
      <c r="AK12" s="76"/>
    </row>
    <row r="13" spans="1:39" ht="30" x14ac:dyDescent="0.25">
      <c r="A13" s="86">
        <f>A12+1</f>
        <v>1</v>
      </c>
      <c r="B13" s="86"/>
      <c r="C13" s="86">
        <v>1</v>
      </c>
      <c r="D13" s="87" t="s">
        <v>391</v>
      </c>
      <c r="E13" s="75">
        <v>429</v>
      </c>
      <c r="F13" s="77" t="str">
        <f>IF(G13=0,"до 100 жителей",IF(G13=1,"от 100 до 900 жителей",IF(G13=2,"от 900 до 1500 жителей",IF(G13=3,"от 1500 до 2000 жителей",IF(G13=4,"более 2000 жителей")))))</f>
        <v>от 100 до 900 жителей</v>
      </c>
      <c r="G13" s="77">
        <f>IF(E13&lt;100,0,(IF(E13&lt;900,1,(IF(E13&lt;1500,2,IF(E13&lt;2000,3,4))))))</f>
        <v>1</v>
      </c>
      <c r="H13" s="88" t="str">
        <f>IF(AND(E13&gt;0,E13&lt;=99),0.9,IF(E13&gt;=2000,1.1,"1"))</f>
        <v>1</v>
      </c>
      <c r="I13" s="80" t="str">
        <f>IF(K13=0,"не соответствует",IF(K13=1,"соответствует",))</f>
        <v>не соответствует</v>
      </c>
      <c r="J13" s="80" t="str">
        <f>IF(K13=0,"0,75",IF(K13=1,"1",))</f>
        <v>0,75</v>
      </c>
      <c r="K13" s="80">
        <v>0</v>
      </c>
      <c r="L13" s="80" t="str">
        <f>IF(N13=0,"укомплектован",IF(N13=1,"не укомплектован",))</f>
        <v>укомплектован</v>
      </c>
      <c r="M13" s="80" t="str">
        <f>IF(N13=0,"1",IF(N13=1,"0,25",))</f>
        <v>1</v>
      </c>
      <c r="N13" s="80"/>
      <c r="O13" s="81">
        <f>H13*J13*M13</f>
        <v>0.75</v>
      </c>
      <c r="P13" s="89">
        <f>IF($G$13=0,$E$3*$H$13,IF($G$13=4,$E$5*$H$13,IF($G$13=1,$E$3,IF($G$13=2,$E$4,IF($G$13=3,$E$5)))))</f>
        <v>1316117</v>
      </c>
      <c r="Q13" s="89">
        <f>IF(K13=0,P13*$I$7,P13)</f>
        <v>987087.75</v>
      </c>
      <c r="R13" s="89">
        <f>ROUND(IF(N13=1,Q13*$R$7,Q13),0)</f>
        <v>987088</v>
      </c>
      <c r="S13" s="90">
        <f>R13/12</f>
        <v>82257.333333333328</v>
      </c>
      <c r="T13" s="90">
        <f>S13</f>
        <v>82257.333333333328</v>
      </c>
      <c r="U13" s="90">
        <f t="shared" ref="U13:AD13" si="1">T13</f>
        <v>82257.333333333328</v>
      </c>
      <c r="V13" s="90">
        <f t="shared" si="1"/>
        <v>82257.333333333328</v>
      </c>
      <c r="W13" s="90">
        <f t="shared" si="1"/>
        <v>82257.333333333328</v>
      </c>
      <c r="X13" s="90">
        <f t="shared" si="1"/>
        <v>82257.333333333328</v>
      </c>
      <c r="Y13" s="90">
        <f t="shared" si="1"/>
        <v>82257.333333333328</v>
      </c>
      <c r="Z13" s="90">
        <f t="shared" si="1"/>
        <v>82257.333333333328</v>
      </c>
      <c r="AA13" s="90">
        <f t="shared" si="1"/>
        <v>82257.333333333328</v>
      </c>
      <c r="AB13" s="90">
        <f t="shared" si="1"/>
        <v>82257.333333333328</v>
      </c>
      <c r="AC13" s="90">
        <f t="shared" si="1"/>
        <v>82257.333333333328</v>
      </c>
      <c r="AD13" s="90">
        <f t="shared" si="1"/>
        <v>82257.333333333328</v>
      </c>
      <c r="AE13" s="91">
        <f>SUM(S13:AD13)</f>
        <v>987088.00000000012</v>
      </c>
      <c r="AF13" s="90">
        <f>AJ13/4</f>
        <v>11700</v>
      </c>
      <c r="AG13" s="90">
        <f>AJ13/4</f>
        <v>11700</v>
      </c>
      <c r="AH13" s="90">
        <f>AJ13/4</f>
        <v>11700</v>
      </c>
      <c r="AI13" s="90">
        <f>AJ13/4</f>
        <v>11700</v>
      </c>
      <c r="AJ13" s="91">
        <v>46800</v>
      </c>
      <c r="AK13" s="92"/>
      <c r="AM13" s="93"/>
    </row>
    <row r="14" spans="1:39" x14ac:dyDescent="0.25">
      <c r="A14" s="72"/>
      <c r="B14" s="72">
        <v>2</v>
      </c>
      <c r="C14" s="72"/>
      <c r="D14" s="74" t="s">
        <v>392</v>
      </c>
      <c r="E14" s="75"/>
      <c r="F14" s="77"/>
      <c r="G14" s="77"/>
      <c r="H14" s="88"/>
      <c r="I14" s="80"/>
      <c r="J14" s="80"/>
      <c r="K14" s="80"/>
      <c r="L14" s="80"/>
      <c r="M14" s="80"/>
      <c r="N14" s="80"/>
      <c r="O14" s="81"/>
      <c r="P14" s="82">
        <f t="shared" ref="P14:AD14" si="2">SUM(P15:P44)</f>
        <v>42786023.5</v>
      </c>
      <c r="Q14" s="82">
        <f t="shared" si="2"/>
        <v>32089517.625</v>
      </c>
      <c r="R14" s="82">
        <f t="shared" si="2"/>
        <v>31349207</v>
      </c>
      <c r="S14" s="83">
        <f>SUM(S15:S44)</f>
        <v>2612433.916666667</v>
      </c>
      <c r="T14" s="83">
        <f t="shared" si="2"/>
        <v>2612433.916666667</v>
      </c>
      <c r="U14" s="83">
        <f t="shared" si="2"/>
        <v>2612433.916666667</v>
      </c>
      <c r="V14" s="83">
        <f t="shared" si="2"/>
        <v>2612433.916666667</v>
      </c>
      <c r="W14" s="83">
        <f t="shared" si="2"/>
        <v>2612433.916666667</v>
      </c>
      <c r="X14" s="83">
        <f t="shared" si="2"/>
        <v>2612433.916666667</v>
      </c>
      <c r="Y14" s="83">
        <f t="shared" si="2"/>
        <v>2612433.916666667</v>
      </c>
      <c r="Z14" s="83">
        <f t="shared" si="2"/>
        <v>2612433.916666667</v>
      </c>
      <c r="AA14" s="83">
        <f t="shared" si="2"/>
        <v>2612433.916666667</v>
      </c>
      <c r="AB14" s="83">
        <f t="shared" si="2"/>
        <v>2612433.916666667</v>
      </c>
      <c r="AC14" s="83">
        <f t="shared" si="2"/>
        <v>2612433.916666667</v>
      </c>
      <c r="AD14" s="83">
        <f t="shared" si="2"/>
        <v>2612433.916666667</v>
      </c>
      <c r="AE14" s="84">
        <f>SUM(AE15:AE44)</f>
        <v>31349207</v>
      </c>
      <c r="AF14" s="85">
        <f t="shared" ref="AF14:AI14" si="3">SUM(AF15:AF44)</f>
        <v>308392.32000000007</v>
      </c>
      <c r="AG14" s="85">
        <f t="shared" si="3"/>
        <v>308392.32000000007</v>
      </c>
      <c r="AH14" s="85">
        <f t="shared" si="3"/>
        <v>308392.32000000007</v>
      </c>
      <c r="AI14" s="85">
        <f t="shared" si="3"/>
        <v>308392.32000000007</v>
      </c>
      <c r="AJ14" s="84">
        <f>SUM(AJ15:AJ44)</f>
        <v>1233569.2800000003</v>
      </c>
      <c r="AK14" s="94"/>
    </row>
    <row r="15" spans="1:39" x14ac:dyDescent="0.25">
      <c r="A15" s="86">
        <f>A13+1</f>
        <v>2</v>
      </c>
      <c r="B15" s="86"/>
      <c r="C15" s="86">
        <v>1</v>
      </c>
      <c r="D15" s="87" t="s">
        <v>393</v>
      </c>
      <c r="E15" s="75">
        <v>198</v>
      </c>
      <c r="F15" s="77" t="str">
        <f t="shared" ref="F15:F44" si="4">IF(G15=0,"до 100 жителей",IF(G15=1,"от 100 до 900 жителей",IF(G15=2,"от 900 до 1500 жителей",IF(G15=3,"от 1500 до 2000 жителей",IF(G15=4,"более 2000 жителей")))))</f>
        <v>от 100 до 900 жителей</v>
      </c>
      <c r="G15" s="77">
        <f t="shared" ref="G15:G44" si="5">IF(E15&lt;100,0,(IF(E15&lt;900,1,(IF(E15&lt;1500,2,IF(E15&lt;2000,3,4))))))</f>
        <v>1</v>
      </c>
      <c r="H15" s="88" t="str">
        <f t="shared" ref="H15:H78" si="6">IF(AND(E15&gt;0,E15&lt;=99),0.9,IF(E15&gt;=2000,1.1,"1"))</f>
        <v>1</v>
      </c>
      <c r="I15" s="80" t="str">
        <f t="shared" ref="I15:I44" si="7">IF(K15=0,"не соответствует",IF(K15=1,"соответствует",))</f>
        <v>не соответствует</v>
      </c>
      <c r="J15" s="80" t="str">
        <f t="shared" ref="J15:J78" si="8">IF(K15=0,"0,75",IF(K15=1,"1",))</f>
        <v>0,75</v>
      </c>
      <c r="K15" s="80">
        <v>0</v>
      </c>
      <c r="L15" s="80" t="str">
        <f t="shared" ref="L15:L44" si="9">IF(N15=0,"укомплектован",IF(N15=1,"не укомплектован",))</f>
        <v>укомплектован</v>
      </c>
      <c r="M15" s="80" t="str">
        <f t="shared" ref="M15:M78" si="10">IF(N15=0,"1",IF(N15=1,"0,25",))</f>
        <v>1</v>
      </c>
      <c r="N15" s="80"/>
      <c r="O15" s="81">
        <f t="shared" ref="O15:O44" si="11">H15*J15*M15</f>
        <v>0.75</v>
      </c>
      <c r="P15" s="89">
        <f t="shared" ref="P15:P44" si="12">IF(G15=0,$E$3*H15,IF(G15=4,$E$5*H15,IF(G15=1,$E$3,IF(G15=2,$E$4,IF(G15=3,$E$5)))))</f>
        <v>1316117</v>
      </c>
      <c r="Q15" s="89">
        <f t="shared" ref="Q15:Q44" si="13">IF(K15=0,P15*$I$7,P15)</f>
        <v>987087.75</v>
      </c>
      <c r="R15" s="89">
        <f t="shared" ref="R15:R44" si="14">ROUND(IF(N15=1,Q15*$R$7,Q15),0)</f>
        <v>987088</v>
      </c>
      <c r="S15" s="90">
        <f>R15/12</f>
        <v>82257.333333333328</v>
      </c>
      <c r="T15" s="90">
        <f>S15</f>
        <v>82257.333333333328</v>
      </c>
      <c r="U15" s="90">
        <f t="shared" ref="U15:AD15" si="15">T15</f>
        <v>82257.333333333328</v>
      </c>
      <c r="V15" s="90">
        <f t="shared" si="15"/>
        <v>82257.333333333328</v>
      </c>
      <c r="W15" s="90">
        <f t="shared" si="15"/>
        <v>82257.333333333328</v>
      </c>
      <c r="X15" s="90">
        <f t="shared" si="15"/>
        <v>82257.333333333328</v>
      </c>
      <c r="Y15" s="90">
        <f t="shared" si="15"/>
        <v>82257.333333333328</v>
      </c>
      <c r="Z15" s="90">
        <f t="shared" si="15"/>
        <v>82257.333333333328</v>
      </c>
      <c r="AA15" s="90">
        <f t="shared" si="15"/>
        <v>82257.333333333328</v>
      </c>
      <c r="AB15" s="90">
        <f t="shared" si="15"/>
        <v>82257.333333333328</v>
      </c>
      <c r="AC15" s="90">
        <f t="shared" si="15"/>
        <v>82257.333333333328</v>
      </c>
      <c r="AD15" s="90">
        <f t="shared" si="15"/>
        <v>82257.333333333328</v>
      </c>
      <c r="AE15" s="91">
        <f t="shared" ref="AE15:AE78" si="16">SUM(S15:AD15)</f>
        <v>987088.00000000012</v>
      </c>
      <c r="AF15" s="90">
        <f t="shared" ref="AF15:AF44" si="17">AJ15/4</f>
        <v>11700</v>
      </c>
      <c r="AG15" s="90">
        <f t="shared" ref="AG15:AG44" si="18">AJ15/4</f>
        <v>11700</v>
      </c>
      <c r="AH15" s="90">
        <f t="shared" ref="AH15:AH44" si="19">AJ15/4</f>
        <v>11700</v>
      </c>
      <c r="AI15" s="90">
        <f t="shared" ref="AI15:AI44" si="20">AJ15/4</f>
        <v>11700</v>
      </c>
      <c r="AJ15" s="91">
        <v>46800</v>
      </c>
      <c r="AK15" s="92"/>
      <c r="AM15" s="93"/>
    </row>
    <row r="16" spans="1:39" x14ac:dyDescent="0.25">
      <c r="A16" s="86">
        <f t="shared" ref="A16:A79" si="21">A15+1</f>
        <v>3</v>
      </c>
      <c r="B16" s="86"/>
      <c r="C16" s="86">
        <f>C15+1</f>
        <v>2</v>
      </c>
      <c r="D16" s="87" t="s">
        <v>394</v>
      </c>
      <c r="E16" s="75">
        <v>2109</v>
      </c>
      <c r="F16" s="77" t="str">
        <f t="shared" si="4"/>
        <v>более 2000 жителей</v>
      </c>
      <c r="G16" s="77">
        <f t="shared" si="5"/>
        <v>4</v>
      </c>
      <c r="H16" s="88">
        <f t="shared" si="6"/>
        <v>1.1000000000000001</v>
      </c>
      <c r="I16" s="80" t="str">
        <f t="shared" si="7"/>
        <v>не соответствует</v>
      </c>
      <c r="J16" s="80" t="str">
        <f t="shared" si="8"/>
        <v>0,75</v>
      </c>
      <c r="K16" s="80">
        <v>0</v>
      </c>
      <c r="L16" s="80" t="str">
        <f t="shared" si="9"/>
        <v>укомплектован</v>
      </c>
      <c r="M16" s="80" t="str">
        <f t="shared" si="10"/>
        <v>1</v>
      </c>
      <c r="N16" s="80"/>
      <c r="O16" s="81">
        <f t="shared" si="11"/>
        <v>0.82500000000000007</v>
      </c>
      <c r="P16" s="89">
        <f t="shared" si="12"/>
        <v>2575351.9000000004</v>
      </c>
      <c r="Q16" s="89">
        <f t="shared" si="13"/>
        <v>1931513.9250000003</v>
      </c>
      <c r="R16" s="89">
        <f t="shared" si="14"/>
        <v>1931514</v>
      </c>
      <c r="S16" s="90">
        <f t="shared" ref="S16:S44" si="22">R16/12</f>
        <v>160959.5</v>
      </c>
      <c r="T16" s="90">
        <f t="shared" ref="T16:AD31" si="23">S16</f>
        <v>160959.5</v>
      </c>
      <c r="U16" s="90">
        <f t="shared" si="23"/>
        <v>160959.5</v>
      </c>
      <c r="V16" s="90">
        <f t="shared" si="23"/>
        <v>160959.5</v>
      </c>
      <c r="W16" s="90">
        <f t="shared" si="23"/>
        <v>160959.5</v>
      </c>
      <c r="X16" s="90">
        <f t="shared" si="23"/>
        <v>160959.5</v>
      </c>
      <c r="Y16" s="90">
        <f t="shared" si="23"/>
        <v>160959.5</v>
      </c>
      <c r="Z16" s="90">
        <f t="shared" si="23"/>
        <v>160959.5</v>
      </c>
      <c r="AA16" s="90">
        <f t="shared" si="23"/>
        <v>160959.5</v>
      </c>
      <c r="AB16" s="90">
        <f t="shared" si="23"/>
        <v>160959.5</v>
      </c>
      <c r="AC16" s="90">
        <f t="shared" si="23"/>
        <v>160959.5</v>
      </c>
      <c r="AD16" s="90">
        <f t="shared" si="23"/>
        <v>160959.5</v>
      </c>
      <c r="AE16" s="91">
        <f t="shared" si="16"/>
        <v>1931514</v>
      </c>
      <c r="AF16" s="90">
        <f t="shared" si="17"/>
        <v>13670.88</v>
      </c>
      <c r="AG16" s="90">
        <f t="shared" si="18"/>
        <v>13670.88</v>
      </c>
      <c r="AH16" s="90">
        <f t="shared" si="19"/>
        <v>13670.88</v>
      </c>
      <c r="AI16" s="90">
        <f t="shared" si="20"/>
        <v>13670.88</v>
      </c>
      <c r="AJ16" s="91">
        <v>54683.519999999997</v>
      </c>
      <c r="AK16" s="92"/>
      <c r="AM16" s="93"/>
    </row>
    <row r="17" spans="1:39" x14ac:dyDescent="0.25">
      <c r="A17" s="86">
        <f t="shared" si="21"/>
        <v>4</v>
      </c>
      <c r="B17" s="86"/>
      <c r="C17" s="86">
        <f t="shared" ref="C17:C44" si="24">C16+1</f>
        <v>3</v>
      </c>
      <c r="D17" s="87" t="s">
        <v>395</v>
      </c>
      <c r="E17" s="75">
        <v>816</v>
      </c>
      <c r="F17" s="77" t="str">
        <f t="shared" si="4"/>
        <v>от 100 до 900 жителей</v>
      </c>
      <c r="G17" s="77">
        <f t="shared" si="5"/>
        <v>1</v>
      </c>
      <c r="H17" s="88" t="str">
        <f t="shared" si="6"/>
        <v>1</v>
      </c>
      <c r="I17" s="80" t="str">
        <f t="shared" si="7"/>
        <v>не соответствует</v>
      </c>
      <c r="J17" s="80" t="str">
        <f t="shared" si="8"/>
        <v>0,75</v>
      </c>
      <c r="K17" s="80">
        <v>0</v>
      </c>
      <c r="L17" s="80" t="str">
        <f t="shared" si="9"/>
        <v>укомплектован</v>
      </c>
      <c r="M17" s="80" t="str">
        <f t="shared" si="10"/>
        <v>1</v>
      </c>
      <c r="N17" s="80"/>
      <c r="O17" s="81">
        <f t="shared" si="11"/>
        <v>0.75</v>
      </c>
      <c r="P17" s="89">
        <f t="shared" si="12"/>
        <v>1316117</v>
      </c>
      <c r="Q17" s="89">
        <f t="shared" si="13"/>
        <v>987087.75</v>
      </c>
      <c r="R17" s="89">
        <f t="shared" si="14"/>
        <v>987088</v>
      </c>
      <c r="S17" s="90">
        <f t="shared" si="22"/>
        <v>82257.333333333328</v>
      </c>
      <c r="T17" s="90">
        <f t="shared" si="23"/>
        <v>82257.333333333328</v>
      </c>
      <c r="U17" s="90">
        <f t="shared" si="23"/>
        <v>82257.333333333328</v>
      </c>
      <c r="V17" s="90">
        <f t="shared" si="23"/>
        <v>82257.333333333328</v>
      </c>
      <c r="W17" s="90">
        <f t="shared" si="23"/>
        <v>82257.333333333328</v>
      </c>
      <c r="X17" s="90">
        <f t="shared" si="23"/>
        <v>82257.333333333328</v>
      </c>
      <c r="Y17" s="90">
        <f t="shared" si="23"/>
        <v>82257.333333333328</v>
      </c>
      <c r="Z17" s="90">
        <f t="shared" si="23"/>
        <v>82257.333333333328</v>
      </c>
      <c r="AA17" s="90">
        <f t="shared" si="23"/>
        <v>82257.333333333328</v>
      </c>
      <c r="AB17" s="90">
        <f t="shared" si="23"/>
        <v>82257.333333333328</v>
      </c>
      <c r="AC17" s="90">
        <f t="shared" si="23"/>
        <v>82257.333333333328</v>
      </c>
      <c r="AD17" s="90">
        <f t="shared" si="23"/>
        <v>82257.333333333328</v>
      </c>
      <c r="AE17" s="91">
        <f t="shared" si="16"/>
        <v>987088.00000000012</v>
      </c>
      <c r="AF17" s="90">
        <f t="shared" si="17"/>
        <v>11700</v>
      </c>
      <c r="AG17" s="90">
        <f t="shared" si="18"/>
        <v>11700</v>
      </c>
      <c r="AH17" s="90">
        <f t="shared" si="19"/>
        <v>11700</v>
      </c>
      <c r="AI17" s="90">
        <f t="shared" si="20"/>
        <v>11700</v>
      </c>
      <c r="AJ17" s="91">
        <v>46800</v>
      </c>
      <c r="AK17" s="92"/>
      <c r="AM17" s="93"/>
    </row>
    <row r="18" spans="1:39" x14ac:dyDescent="0.25">
      <c r="A18" s="86">
        <f t="shared" si="21"/>
        <v>5</v>
      </c>
      <c r="B18" s="86"/>
      <c r="C18" s="86">
        <f t="shared" si="24"/>
        <v>4</v>
      </c>
      <c r="D18" s="87" t="s">
        <v>396</v>
      </c>
      <c r="E18" s="75">
        <v>243</v>
      </c>
      <c r="F18" s="77" t="str">
        <f t="shared" si="4"/>
        <v>от 100 до 900 жителей</v>
      </c>
      <c r="G18" s="77">
        <f t="shared" si="5"/>
        <v>1</v>
      </c>
      <c r="H18" s="88" t="str">
        <f t="shared" si="6"/>
        <v>1</v>
      </c>
      <c r="I18" s="80" t="str">
        <f t="shared" si="7"/>
        <v>не соответствует</v>
      </c>
      <c r="J18" s="80" t="str">
        <f t="shared" si="8"/>
        <v>0,75</v>
      </c>
      <c r="K18" s="80">
        <v>0</v>
      </c>
      <c r="L18" s="80" t="str">
        <f t="shared" si="9"/>
        <v>укомплектован</v>
      </c>
      <c r="M18" s="80" t="str">
        <f t="shared" si="10"/>
        <v>1</v>
      </c>
      <c r="N18" s="80"/>
      <c r="O18" s="81">
        <f t="shared" si="11"/>
        <v>0.75</v>
      </c>
      <c r="P18" s="89">
        <f t="shared" si="12"/>
        <v>1316117</v>
      </c>
      <c r="Q18" s="89">
        <f t="shared" si="13"/>
        <v>987087.75</v>
      </c>
      <c r="R18" s="89">
        <f t="shared" si="14"/>
        <v>987088</v>
      </c>
      <c r="S18" s="90">
        <f t="shared" si="22"/>
        <v>82257.333333333328</v>
      </c>
      <c r="T18" s="90">
        <f t="shared" si="23"/>
        <v>82257.333333333328</v>
      </c>
      <c r="U18" s="90">
        <f t="shared" si="23"/>
        <v>82257.333333333328</v>
      </c>
      <c r="V18" s="90">
        <f t="shared" si="23"/>
        <v>82257.333333333328</v>
      </c>
      <c r="W18" s="90">
        <f t="shared" si="23"/>
        <v>82257.333333333328</v>
      </c>
      <c r="X18" s="90">
        <f t="shared" si="23"/>
        <v>82257.333333333328</v>
      </c>
      <c r="Y18" s="90">
        <f t="shared" si="23"/>
        <v>82257.333333333328</v>
      </c>
      <c r="Z18" s="90">
        <f t="shared" si="23"/>
        <v>82257.333333333328</v>
      </c>
      <c r="AA18" s="90">
        <f t="shared" si="23"/>
        <v>82257.333333333328</v>
      </c>
      <c r="AB18" s="90">
        <f t="shared" si="23"/>
        <v>82257.333333333328</v>
      </c>
      <c r="AC18" s="90">
        <f t="shared" si="23"/>
        <v>82257.333333333328</v>
      </c>
      <c r="AD18" s="90">
        <f t="shared" si="23"/>
        <v>82257.333333333328</v>
      </c>
      <c r="AE18" s="91">
        <f t="shared" si="16"/>
        <v>987088.00000000012</v>
      </c>
      <c r="AF18" s="90">
        <f t="shared" si="17"/>
        <v>11700</v>
      </c>
      <c r="AG18" s="90">
        <f t="shared" si="18"/>
        <v>11700</v>
      </c>
      <c r="AH18" s="90">
        <f t="shared" si="19"/>
        <v>11700</v>
      </c>
      <c r="AI18" s="90">
        <f t="shared" si="20"/>
        <v>11700</v>
      </c>
      <c r="AJ18" s="91">
        <v>46800</v>
      </c>
      <c r="AK18" s="92"/>
      <c r="AM18" s="93"/>
    </row>
    <row r="19" spans="1:39" x14ac:dyDescent="0.25">
      <c r="A19" s="86">
        <f t="shared" si="21"/>
        <v>6</v>
      </c>
      <c r="B19" s="86"/>
      <c r="C19" s="86">
        <f t="shared" si="24"/>
        <v>5</v>
      </c>
      <c r="D19" s="87" t="s">
        <v>397</v>
      </c>
      <c r="E19" s="75">
        <v>117</v>
      </c>
      <c r="F19" s="77" t="str">
        <f t="shared" si="4"/>
        <v>от 100 до 900 жителей</v>
      </c>
      <c r="G19" s="77">
        <f t="shared" si="5"/>
        <v>1</v>
      </c>
      <c r="H19" s="88" t="str">
        <f t="shared" si="6"/>
        <v>1</v>
      </c>
      <c r="I19" s="80" t="str">
        <f t="shared" si="7"/>
        <v>не соответствует</v>
      </c>
      <c r="J19" s="80" t="str">
        <f t="shared" si="8"/>
        <v>0,75</v>
      </c>
      <c r="K19" s="80">
        <v>0</v>
      </c>
      <c r="L19" s="80" t="str">
        <f t="shared" si="9"/>
        <v>укомплектован</v>
      </c>
      <c r="M19" s="80" t="str">
        <f t="shared" si="10"/>
        <v>1</v>
      </c>
      <c r="N19" s="80"/>
      <c r="O19" s="81">
        <f t="shared" si="11"/>
        <v>0.75</v>
      </c>
      <c r="P19" s="89">
        <f t="shared" si="12"/>
        <v>1316117</v>
      </c>
      <c r="Q19" s="89">
        <f t="shared" si="13"/>
        <v>987087.75</v>
      </c>
      <c r="R19" s="89">
        <f t="shared" si="14"/>
        <v>987088</v>
      </c>
      <c r="S19" s="90">
        <f t="shared" si="22"/>
        <v>82257.333333333328</v>
      </c>
      <c r="T19" s="90">
        <f t="shared" si="23"/>
        <v>82257.333333333328</v>
      </c>
      <c r="U19" s="90">
        <f t="shared" si="23"/>
        <v>82257.333333333328</v>
      </c>
      <c r="V19" s="90">
        <f t="shared" si="23"/>
        <v>82257.333333333328</v>
      </c>
      <c r="W19" s="90">
        <f t="shared" si="23"/>
        <v>82257.333333333328</v>
      </c>
      <c r="X19" s="90">
        <f t="shared" si="23"/>
        <v>82257.333333333328</v>
      </c>
      <c r="Y19" s="90">
        <f t="shared" si="23"/>
        <v>82257.333333333328</v>
      </c>
      <c r="Z19" s="90">
        <f t="shared" si="23"/>
        <v>82257.333333333328</v>
      </c>
      <c r="AA19" s="90">
        <f t="shared" si="23"/>
        <v>82257.333333333328</v>
      </c>
      <c r="AB19" s="90">
        <f t="shared" si="23"/>
        <v>82257.333333333328</v>
      </c>
      <c r="AC19" s="90">
        <f t="shared" si="23"/>
        <v>82257.333333333328</v>
      </c>
      <c r="AD19" s="90">
        <f t="shared" si="23"/>
        <v>82257.333333333328</v>
      </c>
      <c r="AE19" s="91">
        <f t="shared" si="16"/>
        <v>987088.00000000012</v>
      </c>
      <c r="AF19" s="90">
        <f t="shared" si="17"/>
        <v>13670.88</v>
      </c>
      <c r="AG19" s="90">
        <f t="shared" si="18"/>
        <v>13670.88</v>
      </c>
      <c r="AH19" s="90">
        <f t="shared" si="19"/>
        <v>13670.88</v>
      </c>
      <c r="AI19" s="90">
        <f t="shared" si="20"/>
        <v>13670.88</v>
      </c>
      <c r="AJ19" s="91">
        <v>54683.519999999997</v>
      </c>
      <c r="AK19" s="92"/>
      <c r="AM19" s="93"/>
    </row>
    <row r="20" spans="1:39" x14ac:dyDescent="0.25">
      <c r="A20" s="86">
        <f t="shared" si="21"/>
        <v>7</v>
      </c>
      <c r="B20" s="86"/>
      <c r="C20" s="86">
        <f t="shared" si="24"/>
        <v>6</v>
      </c>
      <c r="D20" s="87" t="s">
        <v>398</v>
      </c>
      <c r="E20" s="75">
        <v>560</v>
      </c>
      <c r="F20" s="77" t="str">
        <f t="shared" si="4"/>
        <v>от 100 до 900 жителей</v>
      </c>
      <c r="G20" s="77">
        <f t="shared" si="5"/>
        <v>1</v>
      </c>
      <c r="H20" s="88" t="str">
        <f t="shared" si="6"/>
        <v>1</v>
      </c>
      <c r="I20" s="80" t="str">
        <f t="shared" si="7"/>
        <v>не соответствует</v>
      </c>
      <c r="J20" s="80" t="str">
        <f t="shared" si="8"/>
        <v>0,75</v>
      </c>
      <c r="K20" s="80">
        <v>0</v>
      </c>
      <c r="L20" s="80" t="str">
        <f t="shared" si="9"/>
        <v>укомплектован</v>
      </c>
      <c r="M20" s="80" t="str">
        <f t="shared" si="10"/>
        <v>1</v>
      </c>
      <c r="N20" s="80">
        <v>0</v>
      </c>
      <c r="O20" s="81">
        <f t="shared" si="11"/>
        <v>0.75</v>
      </c>
      <c r="P20" s="89">
        <f t="shared" si="12"/>
        <v>1316117</v>
      </c>
      <c r="Q20" s="89">
        <f t="shared" si="13"/>
        <v>987087.75</v>
      </c>
      <c r="R20" s="89">
        <f t="shared" si="14"/>
        <v>987088</v>
      </c>
      <c r="S20" s="90">
        <f t="shared" si="22"/>
        <v>82257.333333333328</v>
      </c>
      <c r="T20" s="90">
        <f t="shared" si="23"/>
        <v>82257.333333333328</v>
      </c>
      <c r="U20" s="90">
        <f t="shared" si="23"/>
        <v>82257.333333333328</v>
      </c>
      <c r="V20" s="90">
        <f t="shared" si="23"/>
        <v>82257.333333333328</v>
      </c>
      <c r="W20" s="90">
        <f t="shared" si="23"/>
        <v>82257.333333333328</v>
      </c>
      <c r="X20" s="90">
        <f t="shared" si="23"/>
        <v>82257.333333333328</v>
      </c>
      <c r="Y20" s="90">
        <f t="shared" si="23"/>
        <v>82257.333333333328</v>
      </c>
      <c r="Z20" s="90">
        <f t="shared" si="23"/>
        <v>82257.333333333328</v>
      </c>
      <c r="AA20" s="90">
        <f t="shared" si="23"/>
        <v>82257.333333333328</v>
      </c>
      <c r="AB20" s="90">
        <f t="shared" si="23"/>
        <v>82257.333333333328</v>
      </c>
      <c r="AC20" s="90">
        <f t="shared" si="23"/>
        <v>82257.333333333328</v>
      </c>
      <c r="AD20" s="90">
        <f t="shared" si="23"/>
        <v>82257.333333333328</v>
      </c>
      <c r="AE20" s="91">
        <f t="shared" si="16"/>
        <v>987088.00000000012</v>
      </c>
      <c r="AF20" s="90">
        <f t="shared" si="17"/>
        <v>13670.88</v>
      </c>
      <c r="AG20" s="90">
        <f t="shared" si="18"/>
        <v>13670.88</v>
      </c>
      <c r="AH20" s="90">
        <f t="shared" si="19"/>
        <v>13670.88</v>
      </c>
      <c r="AI20" s="90">
        <f t="shared" si="20"/>
        <v>13670.88</v>
      </c>
      <c r="AJ20" s="91">
        <v>54683.519999999997</v>
      </c>
      <c r="AK20" s="92"/>
    </row>
    <row r="21" spans="1:39" x14ac:dyDescent="0.25">
      <c r="A21" s="86">
        <f t="shared" si="21"/>
        <v>8</v>
      </c>
      <c r="B21" s="86"/>
      <c r="C21" s="86">
        <f t="shared" si="24"/>
        <v>7</v>
      </c>
      <c r="D21" s="87" t="s">
        <v>399</v>
      </c>
      <c r="E21" s="75">
        <v>190</v>
      </c>
      <c r="F21" s="77" t="str">
        <f t="shared" si="4"/>
        <v>от 100 до 900 жителей</v>
      </c>
      <c r="G21" s="77">
        <f t="shared" si="5"/>
        <v>1</v>
      </c>
      <c r="H21" s="88" t="str">
        <f t="shared" si="6"/>
        <v>1</v>
      </c>
      <c r="I21" s="80" t="str">
        <f t="shared" si="7"/>
        <v>не соответствует</v>
      </c>
      <c r="J21" s="80" t="str">
        <f t="shared" si="8"/>
        <v>0,75</v>
      </c>
      <c r="K21" s="80">
        <v>0</v>
      </c>
      <c r="L21" s="80" t="str">
        <f t="shared" si="9"/>
        <v>укомплектован</v>
      </c>
      <c r="M21" s="80" t="str">
        <f t="shared" si="10"/>
        <v>1</v>
      </c>
      <c r="N21" s="80"/>
      <c r="O21" s="81">
        <f t="shared" si="11"/>
        <v>0.75</v>
      </c>
      <c r="P21" s="89">
        <f t="shared" si="12"/>
        <v>1316117</v>
      </c>
      <c r="Q21" s="89">
        <f t="shared" si="13"/>
        <v>987087.75</v>
      </c>
      <c r="R21" s="89">
        <f t="shared" si="14"/>
        <v>987088</v>
      </c>
      <c r="S21" s="90">
        <f t="shared" si="22"/>
        <v>82257.333333333328</v>
      </c>
      <c r="T21" s="90">
        <f t="shared" si="23"/>
        <v>82257.333333333328</v>
      </c>
      <c r="U21" s="90">
        <f t="shared" si="23"/>
        <v>82257.333333333328</v>
      </c>
      <c r="V21" s="90">
        <f t="shared" si="23"/>
        <v>82257.333333333328</v>
      </c>
      <c r="W21" s="90">
        <f t="shared" si="23"/>
        <v>82257.333333333328</v>
      </c>
      <c r="X21" s="90">
        <f t="shared" si="23"/>
        <v>82257.333333333328</v>
      </c>
      <c r="Y21" s="90">
        <f t="shared" si="23"/>
        <v>82257.333333333328</v>
      </c>
      <c r="Z21" s="90">
        <f t="shared" si="23"/>
        <v>82257.333333333328</v>
      </c>
      <c r="AA21" s="90">
        <f t="shared" si="23"/>
        <v>82257.333333333328</v>
      </c>
      <c r="AB21" s="90">
        <f t="shared" si="23"/>
        <v>82257.333333333328</v>
      </c>
      <c r="AC21" s="90">
        <f t="shared" si="23"/>
        <v>82257.333333333328</v>
      </c>
      <c r="AD21" s="90">
        <f t="shared" si="23"/>
        <v>82257.333333333328</v>
      </c>
      <c r="AE21" s="91">
        <f t="shared" si="16"/>
        <v>987088.00000000012</v>
      </c>
      <c r="AF21" s="90">
        <f t="shared" si="17"/>
        <v>13670.88</v>
      </c>
      <c r="AG21" s="90">
        <f t="shared" si="18"/>
        <v>13670.88</v>
      </c>
      <c r="AH21" s="90">
        <f t="shared" si="19"/>
        <v>13670.88</v>
      </c>
      <c r="AI21" s="90">
        <f t="shared" si="20"/>
        <v>13670.88</v>
      </c>
      <c r="AJ21" s="91">
        <v>54683.519999999997</v>
      </c>
      <c r="AK21" s="92"/>
    </row>
    <row r="22" spans="1:39" x14ac:dyDescent="0.25">
      <c r="A22" s="86">
        <f t="shared" si="21"/>
        <v>9</v>
      </c>
      <c r="B22" s="86"/>
      <c r="C22" s="86">
        <f t="shared" si="24"/>
        <v>8</v>
      </c>
      <c r="D22" s="87" t="s">
        <v>400</v>
      </c>
      <c r="E22" s="75">
        <v>536</v>
      </c>
      <c r="F22" s="77" t="str">
        <f t="shared" si="4"/>
        <v>от 100 до 900 жителей</v>
      </c>
      <c r="G22" s="77">
        <f t="shared" si="5"/>
        <v>1</v>
      </c>
      <c r="H22" s="88" t="str">
        <f t="shared" si="6"/>
        <v>1</v>
      </c>
      <c r="I22" s="80" t="str">
        <f t="shared" si="7"/>
        <v>не соответствует</v>
      </c>
      <c r="J22" s="80" t="str">
        <f t="shared" si="8"/>
        <v>0,75</v>
      </c>
      <c r="K22" s="80">
        <v>0</v>
      </c>
      <c r="L22" s="80" t="str">
        <f t="shared" si="9"/>
        <v>укомплектован</v>
      </c>
      <c r="M22" s="80" t="str">
        <f t="shared" si="10"/>
        <v>1</v>
      </c>
      <c r="N22" s="80"/>
      <c r="O22" s="81">
        <f t="shared" si="11"/>
        <v>0.75</v>
      </c>
      <c r="P22" s="89">
        <f t="shared" si="12"/>
        <v>1316117</v>
      </c>
      <c r="Q22" s="89">
        <f t="shared" si="13"/>
        <v>987087.75</v>
      </c>
      <c r="R22" s="89">
        <f t="shared" si="14"/>
        <v>987088</v>
      </c>
      <c r="S22" s="90">
        <f t="shared" si="22"/>
        <v>82257.333333333328</v>
      </c>
      <c r="T22" s="90">
        <f t="shared" si="23"/>
        <v>82257.333333333328</v>
      </c>
      <c r="U22" s="90">
        <f t="shared" si="23"/>
        <v>82257.333333333328</v>
      </c>
      <c r="V22" s="90">
        <f t="shared" si="23"/>
        <v>82257.333333333328</v>
      </c>
      <c r="W22" s="90">
        <f t="shared" si="23"/>
        <v>82257.333333333328</v>
      </c>
      <c r="X22" s="90">
        <f t="shared" si="23"/>
        <v>82257.333333333328</v>
      </c>
      <c r="Y22" s="90">
        <f t="shared" si="23"/>
        <v>82257.333333333328</v>
      </c>
      <c r="Z22" s="90">
        <f t="shared" si="23"/>
        <v>82257.333333333328</v>
      </c>
      <c r="AA22" s="90">
        <f t="shared" si="23"/>
        <v>82257.333333333328</v>
      </c>
      <c r="AB22" s="90">
        <f t="shared" si="23"/>
        <v>82257.333333333328</v>
      </c>
      <c r="AC22" s="90">
        <f t="shared" si="23"/>
        <v>82257.333333333328</v>
      </c>
      <c r="AD22" s="90">
        <f t="shared" si="23"/>
        <v>82257.333333333328</v>
      </c>
      <c r="AE22" s="91">
        <f t="shared" si="16"/>
        <v>987088.00000000012</v>
      </c>
      <c r="AF22" s="90">
        <f t="shared" si="17"/>
        <v>11700</v>
      </c>
      <c r="AG22" s="90">
        <f t="shared" si="18"/>
        <v>11700</v>
      </c>
      <c r="AH22" s="90">
        <f t="shared" si="19"/>
        <v>11700</v>
      </c>
      <c r="AI22" s="90">
        <f t="shared" si="20"/>
        <v>11700</v>
      </c>
      <c r="AJ22" s="91">
        <v>46800</v>
      </c>
      <c r="AK22" s="92"/>
    </row>
    <row r="23" spans="1:39" x14ac:dyDescent="0.25">
      <c r="A23" s="86">
        <f t="shared" si="21"/>
        <v>10</v>
      </c>
      <c r="B23" s="86"/>
      <c r="C23" s="86">
        <f t="shared" si="24"/>
        <v>9</v>
      </c>
      <c r="D23" s="87" t="s">
        <v>401</v>
      </c>
      <c r="E23" s="75">
        <v>154</v>
      </c>
      <c r="F23" s="77" t="str">
        <f t="shared" si="4"/>
        <v>от 100 до 900 жителей</v>
      </c>
      <c r="G23" s="77">
        <f t="shared" si="5"/>
        <v>1</v>
      </c>
      <c r="H23" s="88" t="str">
        <f t="shared" si="6"/>
        <v>1</v>
      </c>
      <c r="I23" s="80" t="str">
        <f t="shared" si="7"/>
        <v>не соответствует</v>
      </c>
      <c r="J23" s="80" t="str">
        <f t="shared" si="8"/>
        <v>0,75</v>
      </c>
      <c r="K23" s="80">
        <v>0</v>
      </c>
      <c r="L23" s="80" t="str">
        <f t="shared" si="9"/>
        <v>укомплектован</v>
      </c>
      <c r="M23" s="80" t="str">
        <f t="shared" si="10"/>
        <v>1</v>
      </c>
      <c r="N23" s="80"/>
      <c r="O23" s="81">
        <f t="shared" si="11"/>
        <v>0.75</v>
      </c>
      <c r="P23" s="89">
        <f t="shared" si="12"/>
        <v>1316117</v>
      </c>
      <c r="Q23" s="89">
        <f t="shared" si="13"/>
        <v>987087.75</v>
      </c>
      <c r="R23" s="89">
        <f t="shared" si="14"/>
        <v>987088</v>
      </c>
      <c r="S23" s="90">
        <f t="shared" si="22"/>
        <v>82257.333333333328</v>
      </c>
      <c r="T23" s="90">
        <f t="shared" si="23"/>
        <v>82257.333333333328</v>
      </c>
      <c r="U23" s="90">
        <f t="shared" si="23"/>
        <v>82257.333333333328</v>
      </c>
      <c r="V23" s="90">
        <f t="shared" si="23"/>
        <v>82257.333333333328</v>
      </c>
      <c r="W23" s="90">
        <f t="shared" si="23"/>
        <v>82257.333333333328</v>
      </c>
      <c r="X23" s="90">
        <f t="shared" si="23"/>
        <v>82257.333333333328</v>
      </c>
      <c r="Y23" s="90">
        <f t="shared" si="23"/>
        <v>82257.333333333328</v>
      </c>
      <c r="Z23" s="90">
        <f t="shared" si="23"/>
        <v>82257.333333333328</v>
      </c>
      <c r="AA23" s="90">
        <f t="shared" si="23"/>
        <v>82257.333333333328</v>
      </c>
      <c r="AB23" s="90">
        <f t="shared" si="23"/>
        <v>82257.333333333328</v>
      </c>
      <c r="AC23" s="90">
        <f t="shared" si="23"/>
        <v>82257.333333333328</v>
      </c>
      <c r="AD23" s="90">
        <f t="shared" si="23"/>
        <v>82257.333333333328</v>
      </c>
      <c r="AE23" s="91">
        <f t="shared" si="16"/>
        <v>987088.00000000012</v>
      </c>
      <c r="AF23" s="90">
        <f t="shared" si="17"/>
        <v>13670.88</v>
      </c>
      <c r="AG23" s="90">
        <f t="shared" si="18"/>
        <v>13670.88</v>
      </c>
      <c r="AH23" s="90">
        <f t="shared" si="19"/>
        <v>13670.88</v>
      </c>
      <c r="AI23" s="90">
        <f t="shared" si="20"/>
        <v>13670.88</v>
      </c>
      <c r="AJ23" s="91">
        <v>54683.519999999997</v>
      </c>
      <c r="AK23" s="92"/>
    </row>
    <row r="24" spans="1:39" x14ac:dyDescent="0.25">
      <c r="A24" s="86">
        <f t="shared" si="21"/>
        <v>11</v>
      </c>
      <c r="B24" s="86"/>
      <c r="C24" s="86">
        <f t="shared" si="24"/>
        <v>10</v>
      </c>
      <c r="D24" s="87" t="s">
        <v>402</v>
      </c>
      <c r="E24" s="75">
        <v>267</v>
      </c>
      <c r="F24" s="77" t="str">
        <f t="shared" si="4"/>
        <v>от 100 до 900 жителей</v>
      </c>
      <c r="G24" s="77">
        <f t="shared" si="5"/>
        <v>1</v>
      </c>
      <c r="H24" s="88" t="str">
        <f t="shared" si="6"/>
        <v>1</v>
      </c>
      <c r="I24" s="80" t="str">
        <f t="shared" si="7"/>
        <v>не соответствует</v>
      </c>
      <c r="J24" s="80" t="str">
        <f t="shared" si="8"/>
        <v>0,75</v>
      </c>
      <c r="K24" s="80">
        <v>0</v>
      </c>
      <c r="L24" s="80" t="str">
        <f t="shared" si="9"/>
        <v>укомплектован</v>
      </c>
      <c r="M24" s="80" t="str">
        <f t="shared" si="10"/>
        <v>1</v>
      </c>
      <c r="N24" s="80"/>
      <c r="O24" s="81">
        <f t="shared" si="11"/>
        <v>0.75</v>
      </c>
      <c r="P24" s="89">
        <f t="shared" si="12"/>
        <v>1316117</v>
      </c>
      <c r="Q24" s="89">
        <f t="shared" si="13"/>
        <v>987087.75</v>
      </c>
      <c r="R24" s="89">
        <f t="shared" si="14"/>
        <v>987088</v>
      </c>
      <c r="S24" s="90">
        <f t="shared" si="22"/>
        <v>82257.333333333328</v>
      </c>
      <c r="T24" s="90">
        <f t="shared" si="23"/>
        <v>82257.333333333328</v>
      </c>
      <c r="U24" s="90">
        <f t="shared" si="23"/>
        <v>82257.333333333328</v>
      </c>
      <c r="V24" s="90">
        <f t="shared" si="23"/>
        <v>82257.333333333328</v>
      </c>
      <c r="W24" s="90">
        <f t="shared" si="23"/>
        <v>82257.333333333328</v>
      </c>
      <c r="X24" s="90">
        <f t="shared" si="23"/>
        <v>82257.333333333328</v>
      </c>
      <c r="Y24" s="90">
        <f t="shared" si="23"/>
        <v>82257.333333333328</v>
      </c>
      <c r="Z24" s="90">
        <f t="shared" si="23"/>
        <v>82257.333333333328</v>
      </c>
      <c r="AA24" s="90">
        <f t="shared" si="23"/>
        <v>82257.333333333328</v>
      </c>
      <c r="AB24" s="90">
        <f t="shared" si="23"/>
        <v>82257.333333333328</v>
      </c>
      <c r="AC24" s="90">
        <f t="shared" si="23"/>
        <v>82257.333333333328</v>
      </c>
      <c r="AD24" s="90">
        <f t="shared" si="23"/>
        <v>82257.333333333328</v>
      </c>
      <c r="AE24" s="91">
        <f t="shared" si="16"/>
        <v>987088.00000000012</v>
      </c>
      <c r="AF24" s="90">
        <f t="shared" si="17"/>
        <v>11700</v>
      </c>
      <c r="AG24" s="90">
        <f t="shared" si="18"/>
        <v>11700</v>
      </c>
      <c r="AH24" s="90">
        <f t="shared" si="19"/>
        <v>11700</v>
      </c>
      <c r="AI24" s="90">
        <f t="shared" si="20"/>
        <v>11700</v>
      </c>
      <c r="AJ24" s="91">
        <v>46800</v>
      </c>
      <c r="AK24" s="92"/>
    </row>
    <row r="25" spans="1:39" x14ac:dyDescent="0.25">
      <c r="A25" s="86">
        <f t="shared" si="21"/>
        <v>12</v>
      </c>
      <c r="B25" s="86"/>
      <c r="C25" s="86">
        <f t="shared" si="24"/>
        <v>11</v>
      </c>
      <c r="D25" s="87" t="s">
        <v>403</v>
      </c>
      <c r="E25" s="75">
        <v>95</v>
      </c>
      <c r="F25" s="77" t="str">
        <f t="shared" si="4"/>
        <v>до 100 жителей</v>
      </c>
      <c r="G25" s="77">
        <f t="shared" si="5"/>
        <v>0</v>
      </c>
      <c r="H25" s="88">
        <f t="shared" si="6"/>
        <v>0.9</v>
      </c>
      <c r="I25" s="80" t="str">
        <f t="shared" si="7"/>
        <v>не соответствует</v>
      </c>
      <c r="J25" s="80" t="str">
        <f t="shared" si="8"/>
        <v>0,75</v>
      </c>
      <c r="K25" s="80">
        <v>0</v>
      </c>
      <c r="L25" s="80" t="str">
        <f t="shared" si="9"/>
        <v>укомплектован</v>
      </c>
      <c r="M25" s="80" t="str">
        <f t="shared" si="10"/>
        <v>1</v>
      </c>
      <c r="N25" s="80"/>
      <c r="O25" s="81">
        <f t="shared" si="11"/>
        <v>0.67500000000000004</v>
      </c>
      <c r="P25" s="89">
        <f t="shared" si="12"/>
        <v>1184505.3</v>
      </c>
      <c r="Q25" s="89">
        <f t="shared" si="13"/>
        <v>888378.97500000009</v>
      </c>
      <c r="R25" s="89">
        <f t="shared" si="14"/>
        <v>888379</v>
      </c>
      <c r="S25" s="90">
        <f t="shared" si="22"/>
        <v>74031.583333333328</v>
      </c>
      <c r="T25" s="90">
        <f t="shared" si="23"/>
        <v>74031.583333333328</v>
      </c>
      <c r="U25" s="90">
        <f t="shared" si="23"/>
        <v>74031.583333333328</v>
      </c>
      <c r="V25" s="90">
        <f t="shared" si="23"/>
        <v>74031.583333333328</v>
      </c>
      <c r="W25" s="90">
        <f t="shared" si="23"/>
        <v>74031.583333333328</v>
      </c>
      <c r="X25" s="90">
        <f t="shared" si="23"/>
        <v>74031.583333333328</v>
      </c>
      <c r="Y25" s="90">
        <f t="shared" si="23"/>
        <v>74031.583333333328</v>
      </c>
      <c r="Z25" s="90">
        <f t="shared" si="23"/>
        <v>74031.583333333328</v>
      </c>
      <c r="AA25" s="90">
        <f t="shared" si="23"/>
        <v>74031.583333333328</v>
      </c>
      <c r="AB25" s="90">
        <f t="shared" si="23"/>
        <v>74031.583333333328</v>
      </c>
      <c r="AC25" s="90">
        <f t="shared" si="23"/>
        <v>74031.583333333328</v>
      </c>
      <c r="AD25" s="90">
        <f t="shared" si="23"/>
        <v>74031.583333333328</v>
      </c>
      <c r="AE25" s="91">
        <f t="shared" si="16"/>
        <v>888379.00000000012</v>
      </c>
      <c r="AF25" s="90">
        <f t="shared" si="17"/>
        <v>0</v>
      </c>
      <c r="AG25" s="90">
        <f t="shared" si="18"/>
        <v>0</v>
      </c>
      <c r="AH25" s="90">
        <f t="shared" si="19"/>
        <v>0</v>
      </c>
      <c r="AI25" s="90">
        <f t="shared" si="20"/>
        <v>0</v>
      </c>
      <c r="AJ25" s="91"/>
      <c r="AK25" s="92"/>
    </row>
    <row r="26" spans="1:39" x14ac:dyDescent="0.25">
      <c r="A26" s="86">
        <f t="shared" si="21"/>
        <v>13</v>
      </c>
      <c r="B26" s="86"/>
      <c r="C26" s="86">
        <f t="shared" si="24"/>
        <v>12</v>
      </c>
      <c r="D26" s="87" t="s">
        <v>404</v>
      </c>
      <c r="E26" s="75">
        <v>1171</v>
      </c>
      <c r="F26" s="77" t="str">
        <f t="shared" si="4"/>
        <v>от 900 до 1500 жителей</v>
      </c>
      <c r="G26" s="77">
        <f t="shared" si="5"/>
        <v>2</v>
      </c>
      <c r="H26" s="88" t="str">
        <f t="shared" si="6"/>
        <v>1</v>
      </c>
      <c r="I26" s="80" t="str">
        <f t="shared" si="7"/>
        <v>не соответствует</v>
      </c>
      <c r="J26" s="80" t="str">
        <f t="shared" si="8"/>
        <v>0,75</v>
      </c>
      <c r="K26" s="80">
        <v>0</v>
      </c>
      <c r="L26" s="80" t="str">
        <f t="shared" si="9"/>
        <v>укомплектован</v>
      </c>
      <c r="M26" s="80" t="str">
        <f t="shared" si="10"/>
        <v>1</v>
      </c>
      <c r="N26" s="80"/>
      <c r="O26" s="81">
        <f t="shared" si="11"/>
        <v>0.75</v>
      </c>
      <c r="P26" s="89">
        <f t="shared" si="12"/>
        <v>2084951</v>
      </c>
      <c r="Q26" s="89">
        <f t="shared" si="13"/>
        <v>1563713.25</v>
      </c>
      <c r="R26" s="89">
        <f t="shared" si="14"/>
        <v>1563713</v>
      </c>
      <c r="S26" s="90">
        <f t="shared" si="22"/>
        <v>130309.41666666667</v>
      </c>
      <c r="T26" s="90">
        <f t="shared" si="23"/>
        <v>130309.41666666667</v>
      </c>
      <c r="U26" s="90">
        <f t="shared" si="23"/>
        <v>130309.41666666667</v>
      </c>
      <c r="V26" s="90">
        <f t="shared" si="23"/>
        <v>130309.41666666667</v>
      </c>
      <c r="W26" s="90">
        <f t="shared" si="23"/>
        <v>130309.41666666667</v>
      </c>
      <c r="X26" s="90">
        <f t="shared" si="23"/>
        <v>130309.41666666667</v>
      </c>
      <c r="Y26" s="90">
        <f t="shared" si="23"/>
        <v>130309.41666666667</v>
      </c>
      <c r="Z26" s="90">
        <f t="shared" si="23"/>
        <v>130309.41666666667</v>
      </c>
      <c r="AA26" s="90">
        <f t="shared" si="23"/>
        <v>130309.41666666667</v>
      </c>
      <c r="AB26" s="90">
        <f t="shared" si="23"/>
        <v>130309.41666666667</v>
      </c>
      <c r="AC26" s="90">
        <f t="shared" si="23"/>
        <v>130309.41666666667</v>
      </c>
      <c r="AD26" s="90">
        <f t="shared" si="23"/>
        <v>130309.41666666667</v>
      </c>
      <c r="AE26" s="91">
        <f t="shared" si="16"/>
        <v>1563713.0000000002</v>
      </c>
      <c r="AF26" s="90">
        <f t="shared" si="17"/>
        <v>0</v>
      </c>
      <c r="AG26" s="90">
        <f t="shared" si="18"/>
        <v>0</v>
      </c>
      <c r="AH26" s="90">
        <f t="shared" si="19"/>
        <v>0</v>
      </c>
      <c r="AI26" s="90">
        <f t="shared" si="20"/>
        <v>0</v>
      </c>
      <c r="AJ26" s="91"/>
      <c r="AK26" s="92"/>
    </row>
    <row r="27" spans="1:39" x14ac:dyDescent="0.25">
      <c r="A27" s="86">
        <f t="shared" si="21"/>
        <v>14</v>
      </c>
      <c r="B27" s="86"/>
      <c r="C27" s="86">
        <f t="shared" si="24"/>
        <v>13</v>
      </c>
      <c r="D27" s="87" t="s">
        <v>405</v>
      </c>
      <c r="E27" s="75">
        <v>433</v>
      </c>
      <c r="F27" s="77" t="str">
        <f t="shared" si="4"/>
        <v>от 100 до 900 жителей</v>
      </c>
      <c r="G27" s="77">
        <f t="shared" si="5"/>
        <v>1</v>
      </c>
      <c r="H27" s="88" t="str">
        <f t="shared" si="6"/>
        <v>1</v>
      </c>
      <c r="I27" s="80" t="str">
        <f t="shared" si="7"/>
        <v>не соответствует</v>
      </c>
      <c r="J27" s="80" t="str">
        <f t="shared" si="8"/>
        <v>0,75</v>
      </c>
      <c r="K27" s="80">
        <v>0</v>
      </c>
      <c r="L27" s="80" t="str">
        <f t="shared" si="9"/>
        <v>укомплектован</v>
      </c>
      <c r="M27" s="80" t="str">
        <f t="shared" si="10"/>
        <v>1</v>
      </c>
      <c r="N27" s="80"/>
      <c r="O27" s="81">
        <f t="shared" si="11"/>
        <v>0.75</v>
      </c>
      <c r="P27" s="89">
        <f t="shared" si="12"/>
        <v>1316117</v>
      </c>
      <c r="Q27" s="89">
        <f t="shared" si="13"/>
        <v>987087.75</v>
      </c>
      <c r="R27" s="89">
        <f t="shared" si="14"/>
        <v>987088</v>
      </c>
      <c r="S27" s="90">
        <f t="shared" si="22"/>
        <v>82257.333333333328</v>
      </c>
      <c r="T27" s="90">
        <f t="shared" si="23"/>
        <v>82257.333333333328</v>
      </c>
      <c r="U27" s="90">
        <f t="shared" si="23"/>
        <v>82257.333333333328</v>
      </c>
      <c r="V27" s="90">
        <f t="shared" si="23"/>
        <v>82257.333333333328</v>
      </c>
      <c r="W27" s="90">
        <f t="shared" si="23"/>
        <v>82257.333333333328</v>
      </c>
      <c r="X27" s="90">
        <f t="shared" si="23"/>
        <v>82257.333333333328</v>
      </c>
      <c r="Y27" s="90">
        <f t="shared" si="23"/>
        <v>82257.333333333328</v>
      </c>
      <c r="Z27" s="90">
        <f t="shared" si="23"/>
        <v>82257.333333333328</v>
      </c>
      <c r="AA27" s="90">
        <f t="shared" si="23"/>
        <v>82257.333333333328</v>
      </c>
      <c r="AB27" s="90">
        <f t="shared" si="23"/>
        <v>82257.333333333328</v>
      </c>
      <c r="AC27" s="90">
        <f t="shared" si="23"/>
        <v>82257.333333333328</v>
      </c>
      <c r="AD27" s="90">
        <f t="shared" si="23"/>
        <v>82257.333333333328</v>
      </c>
      <c r="AE27" s="91">
        <f t="shared" si="16"/>
        <v>987088.00000000012</v>
      </c>
      <c r="AF27" s="90">
        <f t="shared" si="17"/>
        <v>0</v>
      </c>
      <c r="AG27" s="90">
        <f t="shared" si="18"/>
        <v>0</v>
      </c>
      <c r="AH27" s="90">
        <f t="shared" si="19"/>
        <v>0</v>
      </c>
      <c r="AI27" s="90">
        <f t="shared" si="20"/>
        <v>0</v>
      </c>
      <c r="AJ27" s="91"/>
      <c r="AK27" s="92"/>
    </row>
    <row r="28" spans="1:39" x14ac:dyDescent="0.25">
      <c r="A28" s="86">
        <f t="shared" si="21"/>
        <v>15</v>
      </c>
      <c r="B28" s="86"/>
      <c r="C28" s="86">
        <f t="shared" si="24"/>
        <v>14</v>
      </c>
      <c r="D28" s="87" t="s">
        <v>406</v>
      </c>
      <c r="E28" s="75">
        <v>424</v>
      </c>
      <c r="F28" s="77" t="str">
        <f t="shared" si="4"/>
        <v>от 100 до 900 жителей</v>
      </c>
      <c r="G28" s="77">
        <f t="shared" si="5"/>
        <v>1</v>
      </c>
      <c r="H28" s="88" t="str">
        <f t="shared" si="6"/>
        <v>1</v>
      </c>
      <c r="I28" s="80" t="str">
        <f t="shared" si="7"/>
        <v>не соответствует</v>
      </c>
      <c r="J28" s="80" t="str">
        <f t="shared" si="8"/>
        <v>0,75</v>
      </c>
      <c r="K28" s="80">
        <v>0</v>
      </c>
      <c r="L28" s="80" t="str">
        <f t="shared" si="9"/>
        <v>укомплектован</v>
      </c>
      <c r="M28" s="80" t="str">
        <f t="shared" si="10"/>
        <v>1</v>
      </c>
      <c r="N28" s="80"/>
      <c r="O28" s="81">
        <f t="shared" si="11"/>
        <v>0.75</v>
      </c>
      <c r="P28" s="89">
        <f t="shared" si="12"/>
        <v>1316117</v>
      </c>
      <c r="Q28" s="89">
        <f t="shared" si="13"/>
        <v>987087.75</v>
      </c>
      <c r="R28" s="89">
        <f t="shared" si="14"/>
        <v>987088</v>
      </c>
      <c r="S28" s="90">
        <f t="shared" si="22"/>
        <v>82257.333333333328</v>
      </c>
      <c r="T28" s="90">
        <f t="shared" si="23"/>
        <v>82257.333333333328</v>
      </c>
      <c r="U28" s="90">
        <f t="shared" si="23"/>
        <v>82257.333333333328</v>
      </c>
      <c r="V28" s="90">
        <f t="shared" si="23"/>
        <v>82257.333333333328</v>
      </c>
      <c r="W28" s="90">
        <f t="shared" si="23"/>
        <v>82257.333333333328</v>
      </c>
      <c r="X28" s="90">
        <f t="shared" si="23"/>
        <v>82257.333333333328</v>
      </c>
      <c r="Y28" s="90">
        <f t="shared" si="23"/>
        <v>82257.333333333328</v>
      </c>
      <c r="Z28" s="90">
        <f t="shared" si="23"/>
        <v>82257.333333333328</v>
      </c>
      <c r="AA28" s="90">
        <f t="shared" si="23"/>
        <v>82257.333333333328</v>
      </c>
      <c r="AB28" s="90">
        <f t="shared" si="23"/>
        <v>82257.333333333328</v>
      </c>
      <c r="AC28" s="90">
        <f t="shared" si="23"/>
        <v>82257.333333333328</v>
      </c>
      <c r="AD28" s="90">
        <f t="shared" si="23"/>
        <v>82257.333333333328</v>
      </c>
      <c r="AE28" s="91">
        <f t="shared" si="16"/>
        <v>987088.00000000012</v>
      </c>
      <c r="AF28" s="90">
        <f t="shared" si="17"/>
        <v>11700</v>
      </c>
      <c r="AG28" s="90">
        <f t="shared" si="18"/>
        <v>11700</v>
      </c>
      <c r="AH28" s="90">
        <f t="shared" si="19"/>
        <v>11700</v>
      </c>
      <c r="AI28" s="90">
        <f t="shared" si="20"/>
        <v>11700</v>
      </c>
      <c r="AJ28" s="91">
        <v>46800</v>
      </c>
      <c r="AK28" s="92"/>
    </row>
    <row r="29" spans="1:39" x14ac:dyDescent="0.25">
      <c r="A29" s="86">
        <f t="shared" si="21"/>
        <v>16</v>
      </c>
      <c r="B29" s="86"/>
      <c r="C29" s="86">
        <f t="shared" si="24"/>
        <v>15</v>
      </c>
      <c r="D29" s="87" t="s">
        <v>407</v>
      </c>
      <c r="E29" s="75">
        <v>406</v>
      </c>
      <c r="F29" s="77" t="str">
        <f t="shared" si="4"/>
        <v>от 100 до 900 жителей</v>
      </c>
      <c r="G29" s="77">
        <f t="shared" si="5"/>
        <v>1</v>
      </c>
      <c r="H29" s="88" t="str">
        <f t="shared" si="6"/>
        <v>1</v>
      </c>
      <c r="I29" s="80" t="str">
        <f t="shared" si="7"/>
        <v>не соответствует</v>
      </c>
      <c r="J29" s="80" t="str">
        <f t="shared" si="8"/>
        <v>0,75</v>
      </c>
      <c r="K29" s="80">
        <v>0</v>
      </c>
      <c r="L29" s="80" t="str">
        <f t="shared" si="9"/>
        <v>укомплектован</v>
      </c>
      <c r="M29" s="80" t="str">
        <f t="shared" si="10"/>
        <v>1</v>
      </c>
      <c r="N29" s="80"/>
      <c r="O29" s="81">
        <f t="shared" si="11"/>
        <v>0.75</v>
      </c>
      <c r="P29" s="89">
        <f t="shared" si="12"/>
        <v>1316117</v>
      </c>
      <c r="Q29" s="89">
        <f t="shared" si="13"/>
        <v>987087.75</v>
      </c>
      <c r="R29" s="89">
        <f t="shared" si="14"/>
        <v>987088</v>
      </c>
      <c r="S29" s="90">
        <f t="shared" si="22"/>
        <v>82257.333333333328</v>
      </c>
      <c r="T29" s="90">
        <f t="shared" si="23"/>
        <v>82257.333333333328</v>
      </c>
      <c r="U29" s="90">
        <f t="shared" si="23"/>
        <v>82257.333333333328</v>
      </c>
      <c r="V29" s="90">
        <f t="shared" si="23"/>
        <v>82257.333333333328</v>
      </c>
      <c r="W29" s="90">
        <f t="shared" si="23"/>
        <v>82257.333333333328</v>
      </c>
      <c r="X29" s="90">
        <f t="shared" si="23"/>
        <v>82257.333333333328</v>
      </c>
      <c r="Y29" s="90">
        <f t="shared" si="23"/>
        <v>82257.333333333328</v>
      </c>
      <c r="Z29" s="90">
        <f t="shared" si="23"/>
        <v>82257.333333333328</v>
      </c>
      <c r="AA29" s="90">
        <f t="shared" si="23"/>
        <v>82257.333333333328</v>
      </c>
      <c r="AB29" s="90">
        <f t="shared" si="23"/>
        <v>82257.333333333328</v>
      </c>
      <c r="AC29" s="90">
        <f t="shared" si="23"/>
        <v>82257.333333333328</v>
      </c>
      <c r="AD29" s="90">
        <f t="shared" si="23"/>
        <v>82257.333333333328</v>
      </c>
      <c r="AE29" s="91">
        <f t="shared" si="16"/>
        <v>987088.00000000012</v>
      </c>
      <c r="AF29" s="90">
        <f t="shared" si="17"/>
        <v>11700</v>
      </c>
      <c r="AG29" s="90">
        <f t="shared" si="18"/>
        <v>11700</v>
      </c>
      <c r="AH29" s="90">
        <f t="shared" si="19"/>
        <v>11700</v>
      </c>
      <c r="AI29" s="90">
        <f t="shared" si="20"/>
        <v>11700</v>
      </c>
      <c r="AJ29" s="91">
        <v>46800</v>
      </c>
      <c r="AK29" s="92"/>
    </row>
    <row r="30" spans="1:39" x14ac:dyDescent="0.25">
      <c r="A30" s="86">
        <f t="shared" si="21"/>
        <v>17</v>
      </c>
      <c r="B30" s="86"/>
      <c r="C30" s="86">
        <f t="shared" si="24"/>
        <v>16</v>
      </c>
      <c r="D30" s="87" t="s">
        <v>408</v>
      </c>
      <c r="E30" s="75">
        <v>343</v>
      </c>
      <c r="F30" s="77" t="str">
        <f t="shared" si="4"/>
        <v>от 100 до 900 жителей</v>
      </c>
      <c r="G30" s="77">
        <f t="shared" si="5"/>
        <v>1</v>
      </c>
      <c r="H30" s="88" t="str">
        <f t="shared" si="6"/>
        <v>1</v>
      </c>
      <c r="I30" s="80" t="str">
        <f t="shared" si="7"/>
        <v>не соответствует</v>
      </c>
      <c r="J30" s="80" t="str">
        <f t="shared" si="8"/>
        <v>0,75</v>
      </c>
      <c r="K30" s="80">
        <v>0</v>
      </c>
      <c r="L30" s="80" t="str">
        <f t="shared" si="9"/>
        <v>укомплектован</v>
      </c>
      <c r="M30" s="80" t="str">
        <f t="shared" si="10"/>
        <v>1</v>
      </c>
      <c r="N30" s="80"/>
      <c r="O30" s="81">
        <f t="shared" si="11"/>
        <v>0.75</v>
      </c>
      <c r="P30" s="89">
        <f t="shared" si="12"/>
        <v>1316117</v>
      </c>
      <c r="Q30" s="89">
        <f t="shared" si="13"/>
        <v>987087.75</v>
      </c>
      <c r="R30" s="89">
        <f t="shared" si="14"/>
        <v>987088</v>
      </c>
      <c r="S30" s="90">
        <f t="shared" si="22"/>
        <v>82257.333333333328</v>
      </c>
      <c r="T30" s="90">
        <f t="shared" si="23"/>
        <v>82257.333333333328</v>
      </c>
      <c r="U30" s="90">
        <f t="shared" si="23"/>
        <v>82257.333333333328</v>
      </c>
      <c r="V30" s="90">
        <f t="shared" si="23"/>
        <v>82257.333333333328</v>
      </c>
      <c r="W30" s="90">
        <f t="shared" si="23"/>
        <v>82257.333333333328</v>
      </c>
      <c r="X30" s="90">
        <f t="shared" si="23"/>
        <v>82257.333333333328</v>
      </c>
      <c r="Y30" s="90">
        <f t="shared" si="23"/>
        <v>82257.333333333328</v>
      </c>
      <c r="Z30" s="90">
        <f t="shared" si="23"/>
        <v>82257.333333333328</v>
      </c>
      <c r="AA30" s="90">
        <f t="shared" si="23"/>
        <v>82257.333333333328</v>
      </c>
      <c r="AB30" s="90">
        <f t="shared" si="23"/>
        <v>82257.333333333328</v>
      </c>
      <c r="AC30" s="90">
        <f t="shared" si="23"/>
        <v>82257.333333333328</v>
      </c>
      <c r="AD30" s="90">
        <f t="shared" si="23"/>
        <v>82257.333333333328</v>
      </c>
      <c r="AE30" s="91">
        <f t="shared" si="16"/>
        <v>987088.00000000012</v>
      </c>
      <c r="AF30" s="90">
        <f t="shared" si="17"/>
        <v>0</v>
      </c>
      <c r="AG30" s="90">
        <f t="shared" si="18"/>
        <v>0</v>
      </c>
      <c r="AH30" s="90">
        <f t="shared" si="19"/>
        <v>0</v>
      </c>
      <c r="AI30" s="90">
        <f t="shared" si="20"/>
        <v>0</v>
      </c>
      <c r="AJ30" s="91"/>
      <c r="AK30" s="92"/>
    </row>
    <row r="31" spans="1:39" x14ac:dyDescent="0.25">
      <c r="A31" s="86">
        <f t="shared" si="21"/>
        <v>18</v>
      </c>
      <c r="B31" s="86"/>
      <c r="C31" s="86">
        <f t="shared" si="24"/>
        <v>17</v>
      </c>
      <c r="D31" s="87" t="s">
        <v>409</v>
      </c>
      <c r="E31" s="75">
        <v>1354</v>
      </c>
      <c r="F31" s="77" t="str">
        <f t="shared" si="4"/>
        <v>от 900 до 1500 жителей</v>
      </c>
      <c r="G31" s="77">
        <f t="shared" si="5"/>
        <v>2</v>
      </c>
      <c r="H31" s="88" t="str">
        <f t="shared" si="6"/>
        <v>1</v>
      </c>
      <c r="I31" s="80" t="str">
        <f t="shared" si="7"/>
        <v>не соответствует</v>
      </c>
      <c r="J31" s="80" t="str">
        <f t="shared" si="8"/>
        <v>0,75</v>
      </c>
      <c r="K31" s="80">
        <v>0</v>
      </c>
      <c r="L31" s="80" t="str">
        <f t="shared" si="9"/>
        <v>укомплектован</v>
      </c>
      <c r="M31" s="80" t="str">
        <f t="shared" si="10"/>
        <v>1</v>
      </c>
      <c r="N31" s="80"/>
      <c r="O31" s="81">
        <f t="shared" si="11"/>
        <v>0.75</v>
      </c>
      <c r="P31" s="89">
        <f t="shared" si="12"/>
        <v>2084951</v>
      </c>
      <c r="Q31" s="89">
        <f t="shared" si="13"/>
        <v>1563713.25</v>
      </c>
      <c r="R31" s="89">
        <f t="shared" si="14"/>
        <v>1563713</v>
      </c>
      <c r="S31" s="90">
        <f t="shared" si="22"/>
        <v>130309.41666666667</v>
      </c>
      <c r="T31" s="90">
        <f t="shared" si="23"/>
        <v>130309.41666666667</v>
      </c>
      <c r="U31" s="90">
        <f t="shared" si="23"/>
        <v>130309.41666666667</v>
      </c>
      <c r="V31" s="90">
        <f t="shared" si="23"/>
        <v>130309.41666666667</v>
      </c>
      <c r="W31" s="90">
        <f t="shared" si="23"/>
        <v>130309.41666666667</v>
      </c>
      <c r="X31" s="90">
        <f t="shared" si="23"/>
        <v>130309.41666666667</v>
      </c>
      <c r="Y31" s="90">
        <f t="shared" si="23"/>
        <v>130309.41666666667</v>
      </c>
      <c r="Z31" s="90">
        <f t="shared" si="23"/>
        <v>130309.41666666667</v>
      </c>
      <c r="AA31" s="90">
        <f t="shared" si="23"/>
        <v>130309.41666666667</v>
      </c>
      <c r="AB31" s="90">
        <f t="shared" si="23"/>
        <v>130309.41666666667</v>
      </c>
      <c r="AC31" s="90">
        <f t="shared" si="23"/>
        <v>130309.41666666667</v>
      </c>
      <c r="AD31" s="90">
        <f t="shared" si="23"/>
        <v>130309.41666666667</v>
      </c>
      <c r="AE31" s="91">
        <f t="shared" si="16"/>
        <v>1563713.0000000002</v>
      </c>
      <c r="AF31" s="90">
        <f t="shared" si="17"/>
        <v>13670.88</v>
      </c>
      <c r="AG31" s="90">
        <f t="shared" si="18"/>
        <v>13670.88</v>
      </c>
      <c r="AH31" s="90">
        <f t="shared" si="19"/>
        <v>13670.88</v>
      </c>
      <c r="AI31" s="90">
        <f t="shared" si="20"/>
        <v>13670.88</v>
      </c>
      <c r="AJ31" s="91">
        <v>54683.519999999997</v>
      </c>
      <c r="AK31" s="92"/>
    </row>
    <row r="32" spans="1:39" x14ac:dyDescent="0.25">
      <c r="A32" s="86">
        <f t="shared" si="21"/>
        <v>19</v>
      </c>
      <c r="B32" s="86"/>
      <c r="C32" s="86">
        <f t="shared" si="24"/>
        <v>18</v>
      </c>
      <c r="D32" s="87" t="s">
        <v>410</v>
      </c>
      <c r="E32" s="75">
        <v>137</v>
      </c>
      <c r="F32" s="77" t="str">
        <f t="shared" si="4"/>
        <v>от 100 до 900 жителей</v>
      </c>
      <c r="G32" s="77">
        <f t="shared" si="5"/>
        <v>1</v>
      </c>
      <c r="H32" s="88" t="str">
        <f t="shared" si="6"/>
        <v>1</v>
      </c>
      <c r="I32" s="80" t="str">
        <f t="shared" si="7"/>
        <v>не соответствует</v>
      </c>
      <c r="J32" s="80" t="str">
        <f t="shared" si="8"/>
        <v>0,75</v>
      </c>
      <c r="K32" s="80">
        <v>0</v>
      </c>
      <c r="L32" s="80" t="str">
        <f t="shared" si="9"/>
        <v>укомплектован</v>
      </c>
      <c r="M32" s="80" t="str">
        <f t="shared" si="10"/>
        <v>1</v>
      </c>
      <c r="N32" s="80"/>
      <c r="O32" s="81">
        <f t="shared" si="11"/>
        <v>0.75</v>
      </c>
      <c r="P32" s="89">
        <f t="shared" si="12"/>
        <v>1316117</v>
      </c>
      <c r="Q32" s="89">
        <f t="shared" si="13"/>
        <v>987087.75</v>
      </c>
      <c r="R32" s="89">
        <f t="shared" si="14"/>
        <v>987088</v>
      </c>
      <c r="S32" s="90">
        <f t="shared" si="22"/>
        <v>82257.333333333328</v>
      </c>
      <c r="T32" s="90">
        <f t="shared" ref="T32:AD44" si="25">S32</f>
        <v>82257.333333333328</v>
      </c>
      <c r="U32" s="90">
        <f t="shared" si="25"/>
        <v>82257.333333333328</v>
      </c>
      <c r="V32" s="90">
        <f t="shared" si="25"/>
        <v>82257.333333333328</v>
      </c>
      <c r="W32" s="90">
        <f t="shared" si="25"/>
        <v>82257.333333333328</v>
      </c>
      <c r="X32" s="90">
        <f t="shared" si="25"/>
        <v>82257.333333333328</v>
      </c>
      <c r="Y32" s="90">
        <f t="shared" si="25"/>
        <v>82257.333333333328</v>
      </c>
      <c r="Z32" s="90">
        <f t="shared" si="25"/>
        <v>82257.333333333328</v>
      </c>
      <c r="AA32" s="90">
        <f t="shared" si="25"/>
        <v>82257.333333333328</v>
      </c>
      <c r="AB32" s="90">
        <f t="shared" si="25"/>
        <v>82257.333333333328</v>
      </c>
      <c r="AC32" s="90">
        <f t="shared" si="25"/>
        <v>82257.333333333328</v>
      </c>
      <c r="AD32" s="90">
        <f t="shared" si="25"/>
        <v>82257.333333333328</v>
      </c>
      <c r="AE32" s="91">
        <f t="shared" si="16"/>
        <v>987088.00000000012</v>
      </c>
      <c r="AF32" s="90">
        <f t="shared" si="17"/>
        <v>13670.88</v>
      </c>
      <c r="AG32" s="90">
        <f t="shared" si="18"/>
        <v>13670.88</v>
      </c>
      <c r="AH32" s="90">
        <f t="shared" si="19"/>
        <v>13670.88</v>
      </c>
      <c r="AI32" s="90">
        <f t="shared" si="20"/>
        <v>13670.88</v>
      </c>
      <c r="AJ32" s="91">
        <v>54683.519999999997</v>
      </c>
      <c r="AK32" s="92"/>
    </row>
    <row r="33" spans="1:37" x14ac:dyDescent="0.25">
      <c r="A33" s="86">
        <f t="shared" si="21"/>
        <v>20</v>
      </c>
      <c r="B33" s="86"/>
      <c r="C33" s="86">
        <f t="shared" si="24"/>
        <v>19</v>
      </c>
      <c r="D33" s="87" t="s">
        <v>411</v>
      </c>
      <c r="E33" s="75">
        <v>229</v>
      </c>
      <c r="F33" s="77" t="str">
        <f t="shared" si="4"/>
        <v>от 100 до 900 жителей</v>
      </c>
      <c r="G33" s="77">
        <f t="shared" si="5"/>
        <v>1</v>
      </c>
      <c r="H33" s="88" t="str">
        <f t="shared" si="6"/>
        <v>1</v>
      </c>
      <c r="I33" s="80" t="str">
        <f t="shared" si="7"/>
        <v>не соответствует</v>
      </c>
      <c r="J33" s="80" t="str">
        <f t="shared" si="8"/>
        <v>0,75</v>
      </c>
      <c r="K33" s="80">
        <v>0</v>
      </c>
      <c r="L33" s="80" t="str">
        <f t="shared" si="9"/>
        <v>укомплектован</v>
      </c>
      <c r="M33" s="80" t="str">
        <f t="shared" si="10"/>
        <v>1</v>
      </c>
      <c r="N33" s="80"/>
      <c r="O33" s="81">
        <f t="shared" si="11"/>
        <v>0.75</v>
      </c>
      <c r="P33" s="89">
        <f t="shared" si="12"/>
        <v>1316117</v>
      </c>
      <c r="Q33" s="89">
        <f t="shared" si="13"/>
        <v>987087.75</v>
      </c>
      <c r="R33" s="89">
        <f t="shared" si="14"/>
        <v>987088</v>
      </c>
      <c r="S33" s="90">
        <f t="shared" si="22"/>
        <v>82257.333333333328</v>
      </c>
      <c r="T33" s="90">
        <f t="shared" si="25"/>
        <v>82257.333333333328</v>
      </c>
      <c r="U33" s="90">
        <f t="shared" si="25"/>
        <v>82257.333333333328</v>
      </c>
      <c r="V33" s="90">
        <f t="shared" si="25"/>
        <v>82257.333333333328</v>
      </c>
      <c r="W33" s="90">
        <f t="shared" si="25"/>
        <v>82257.333333333328</v>
      </c>
      <c r="X33" s="90">
        <f t="shared" si="25"/>
        <v>82257.333333333328</v>
      </c>
      <c r="Y33" s="90">
        <f t="shared" si="25"/>
        <v>82257.333333333328</v>
      </c>
      <c r="Z33" s="90">
        <f t="shared" si="25"/>
        <v>82257.333333333328</v>
      </c>
      <c r="AA33" s="90">
        <f t="shared" si="25"/>
        <v>82257.333333333328</v>
      </c>
      <c r="AB33" s="90">
        <f t="shared" si="25"/>
        <v>82257.333333333328</v>
      </c>
      <c r="AC33" s="90">
        <f t="shared" si="25"/>
        <v>82257.333333333328</v>
      </c>
      <c r="AD33" s="90">
        <f t="shared" si="25"/>
        <v>82257.333333333328</v>
      </c>
      <c r="AE33" s="91">
        <f t="shared" si="16"/>
        <v>987088.00000000012</v>
      </c>
      <c r="AF33" s="90">
        <f t="shared" si="17"/>
        <v>11700</v>
      </c>
      <c r="AG33" s="90">
        <f t="shared" si="18"/>
        <v>11700</v>
      </c>
      <c r="AH33" s="90">
        <f t="shared" si="19"/>
        <v>11700</v>
      </c>
      <c r="AI33" s="90">
        <f t="shared" si="20"/>
        <v>11700</v>
      </c>
      <c r="AJ33" s="91">
        <v>46800</v>
      </c>
      <c r="AK33" s="92"/>
    </row>
    <row r="34" spans="1:37" x14ac:dyDescent="0.25">
      <c r="A34" s="86">
        <f t="shared" si="21"/>
        <v>21</v>
      </c>
      <c r="B34" s="86"/>
      <c r="C34" s="86">
        <f t="shared" si="24"/>
        <v>20</v>
      </c>
      <c r="D34" s="87" t="s">
        <v>412</v>
      </c>
      <c r="E34" s="75">
        <v>120</v>
      </c>
      <c r="F34" s="77" t="str">
        <f t="shared" si="4"/>
        <v>от 100 до 900 жителей</v>
      </c>
      <c r="G34" s="77">
        <f t="shared" si="5"/>
        <v>1</v>
      </c>
      <c r="H34" s="88" t="str">
        <f t="shared" si="6"/>
        <v>1</v>
      </c>
      <c r="I34" s="80" t="str">
        <f t="shared" si="7"/>
        <v>не соответствует</v>
      </c>
      <c r="J34" s="80" t="str">
        <f t="shared" si="8"/>
        <v>0,75</v>
      </c>
      <c r="K34" s="80">
        <v>0</v>
      </c>
      <c r="L34" s="80" t="str">
        <f t="shared" si="9"/>
        <v>укомплектован</v>
      </c>
      <c r="M34" s="80" t="str">
        <f t="shared" si="10"/>
        <v>1</v>
      </c>
      <c r="N34" s="80"/>
      <c r="O34" s="81">
        <f t="shared" si="11"/>
        <v>0.75</v>
      </c>
      <c r="P34" s="89">
        <f t="shared" si="12"/>
        <v>1316117</v>
      </c>
      <c r="Q34" s="89">
        <f t="shared" si="13"/>
        <v>987087.75</v>
      </c>
      <c r="R34" s="89">
        <f t="shared" si="14"/>
        <v>987088</v>
      </c>
      <c r="S34" s="90">
        <f t="shared" si="22"/>
        <v>82257.333333333328</v>
      </c>
      <c r="T34" s="90">
        <f t="shared" si="25"/>
        <v>82257.333333333328</v>
      </c>
      <c r="U34" s="90">
        <f t="shared" si="25"/>
        <v>82257.333333333328</v>
      </c>
      <c r="V34" s="90">
        <f t="shared" si="25"/>
        <v>82257.333333333328</v>
      </c>
      <c r="W34" s="90">
        <f t="shared" si="25"/>
        <v>82257.333333333328</v>
      </c>
      <c r="X34" s="90">
        <f t="shared" si="25"/>
        <v>82257.333333333328</v>
      </c>
      <c r="Y34" s="90">
        <f t="shared" si="25"/>
        <v>82257.333333333328</v>
      </c>
      <c r="Z34" s="90">
        <f t="shared" si="25"/>
        <v>82257.333333333328</v>
      </c>
      <c r="AA34" s="90">
        <f t="shared" si="25"/>
        <v>82257.333333333328</v>
      </c>
      <c r="AB34" s="90">
        <f t="shared" si="25"/>
        <v>82257.333333333328</v>
      </c>
      <c r="AC34" s="90">
        <f t="shared" si="25"/>
        <v>82257.333333333328</v>
      </c>
      <c r="AD34" s="90">
        <f t="shared" si="25"/>
        <v>82257.333333333328</v>
      </c>
      <c r="AE34" s="91">
        <f t="shared" si="16"/>
        <v>987088.00000000012</v>
      </c>
      <c r="AF34" s="90">
        <f t="shared" si="17"/>
        <v>13670.88</v>
      </c>
      <c r="AG34" s="90">
        <f t="shared" si="18"/>
        <v>13670.88</v>
      </c>
      <c r="AH34" s="90">
        <f t="shared" si="19"/>
        <v>13670.88</v>
      </c>
      <c r="AI34" s="90">
        <f t="shared" si="20"/>
        <v>13670.88</v>
      </c>
      <c r="AJ34" s="91">
        <v>54683.519999999997</v>
      </c>
      <c r="AK34" s="92"/>
    </row>
    <row r="35" spans="1:37" x14ac:dyDescent="0.25">
      <c r="A35" s="86">
        <f t="shared" si="21"/>
        <v>22</v>
      </c>
      <c r="B35" s="86"/>
      <c r="C35" s="86">
        <f t="shared" si="24"/>
        <v>21</v>
      </c>
      <c r="D35" s="87" t="s">
        <v>413</v>
      </c>
      <c r="E35" s="75">
        <v>431</v>
      </c>
      <c r="F35" s="77" t="str">
        <f t="shared" si="4"/>
        <v>от 100 до 900 жителей</v>
      </c>
      <c r="G35" s="77">
        <f t="shared" si="5"/>
        <v>1</v>
      </c>
      <c r="H35" s="88" t="str">
        <f t="shared" si="6"/>
        <v>1</v>
      </c>
      <c r="I35" s="80" t="str">
        <f t="shared" si="7"/>
        <v>не соответствует</v>
      </c>
      <c r="J35" s="80" t="str">
        <f t="shared" si="8"/>
        <v>0,75</v>
      </c>
      <c r="K35" s="80">
        <v>0</v>
      </c>
      <c r="L35" s="80" t="str">
        <f t="shared" si="9"/>
        <v>укомплектован</v>
      </c>
      <c r="M35" s="80" t="str">
        <f t="shared" si="10"/>
        <v>1</v>
      </c>
      <c r="N35" s="80"/>
      <c r="O35" s="81">
        <f t="shared" si="11"/>
        <v>0.75</v>
      </c>
      <c r="P35" s="89">
        <f t="shared" si="12"/>
        <v>1316117</v>
      </c>
      <c r="Q35" s="89">
        <f t="shared" si="13"/>
        <v>987087.75</v>
      </c>
      <c r="R35" s="89">
        <f t="shared" si="14"/>
        <v>987088</v>
      </c>
      <c r="S35" s="90">
        <f t="shared" si="22"/>
        <v>82257.333333333328</v>
      </c>
      <c r="T35" s="90">
        <f t="shared" si="25"/>
        <v>82257.333333333328</v>
      </c>
      <c r="U35" s="90">
        <f t="shared" si="25"/>
        <v>82257.333333333328</v>
      </c>
      <c r="V35" s="90">
        <f t="shared" si="25"/>
        <v>82257.333333333328</v>
      </c>
      <c r="W35" s="90">
        <f t="shared" si="25"/>
        <v>82257.333333333328</v>
      </c>
      <c r="X35" s="90">
        <f t="shared" si="25"/>
        <v>82257.333333333328</v>
      </c>
      <c r="Y35" s="90">
        <f t="shared" si="25"/>
        <v>82257.333333333328</v>
      </c>
      <c r="Z35" s="90">
        <f t="shared" si="25"/>
        <v>82257.333333333328</v>
      </c>
      <c r="AA35" s="90">
        <f t="shared" si="25"/>
        <v>82257.333333333328</v>
      </c>
      <c r="AB35" s="90">
        <f t="shared" si="25"/>
        <v>82257.333333333328</v>
      </c>
      <c r="AC35" s="90">
        <f t="shared" si="25"/>
        <v>82257.333333333328</v>
      </c>
      <c r="AD35" s="90">
        <f t="shared" si="25"/>
        <v>82257.333333333328</v>
      </c>
      <c r="AE35" s="91">
        <f t="shared" si="16"/>
        <v>987088.00000000012</v>
      </c>
      <c r="AF35" s="90">
        <f t="shared" si="17"/>
        <v>11700</v>
      </c>
      <c r="AG35" s="90">
        <f t="shared" si="18"/>
        <v>11700</v>
      </c>
      <c r="AH35" s="90">
        <f t="shared" si="19"/>
        <v>11700</v>
      </c>
      <c r="AI35" s="90">
        <f t="shared" si="20"/>
        <v>11700</v>
      </c>
      <c r="AJ35" s="91">
        <v>46800</v>
      </c>
      <c r="AK35" s="92"/>
    </row>
    <row r="36" spans="1:37" x14ac:dyDescent="0.25">
      <c r="A36" s="86">
        <f t="shared" si="21"/>
        <v>23</v>
      </c>
      <c r="B36" s="86"/>
      <c r="C36" s="86">
        <f t="shared" si="24"/>
        <v>22</v>
      </c>
      <c r="D36" s="87" t="s">
        <v>414</v>
      </c>
      <c r="E36" s="75">
        <v>43</v>
      </c>
      <c r="F36" s="77" t="str">
        <f t="shared" si="4"/>
        <v>до 100 жителей</v>
      </c>
      <c r="G36" s="77">
        <f t="shared" si="5"/>
        <v>0</v>
      </c>
      <c r="H36" s="88">
        <f t="shared" si="6"/>
        <v>0.9</v>
      </c>
      <c r="I36" s="80" t="str">
        <f t="shared" si="7"/>
        <v>не соответствует</v>
      </c>
      <c r="J36" s="80" t="str">
        <f t="shared" si="8"/>
        <v>0,75</v>
      </c>
      <c r="K36" s="80">
        <v>0</v>
      </c>
      <c r="L36" s="80" t="str">
        <f t="shared" si="9"/>
        <v>укомплектован</v>
      </c>
      <c r="M36" s="80" t="str">
        <f t="shared" si="10"/>
        <v>1</v>
      </c>
      <c r="N36" s="80"/>
      <c r="O36" s="81">
        <f t="shared" si="11"/>
        <v>0.67500000000000004</v>
      </c>
      <c r="P36" s="89">
        <f t="shared" si="12"/>
        <v>1184505.3</v>
      </c>
      <c r="Q36" s="89">
        <f t="shared" si="13"/>
        <v>888378.97500000009</v>
      </c>
      <c r="R36" s="89">
        <f t="shared" si="14"/>
        <v>888379</v>
      </c>
      <c r="S36" s="90">
        <f t="shared" si="22"/>
        <v>74031.583333333328</v>
      </c>
      <c r="T36" s="90">
        <f t="shared" si="25"/>
        <v>74031.583333333328</v>
      </c>
      <c r="U36" s="90">
        <f t="shared" si="25"/>
        <v>74031.583333333328</v>
      </c>
      <c r="V36" s="90">
        <f t="shared" si="25"/>
        <v>74031.583333333328</v>
      </c>
      <c r="W36" s="90">
        <f t="shared" si="25"/>
        <v>74031.583333333328</v>
      </c>
      <c r="X36" s="90">
        <f t="shared" si="25"/>
        <v>74031.583333333328</v>
      </c>
      <c r="Y36" s="90">
        <f t="shared" si="25"/>
        <v>74031.583333333328</v>
      </c>
      <c r="Z36" s="90">
        <f t="shared" si="25"/>
        <v>74031.583333333328</v>
      </c>
      <c r="AA36" s="90">
        <f t="shared" si="25"/>
        <v>74031.583333333328</v>
      </c>
      <c r="AB36" s="90">
        <f t="shared" si="25"/>
        <v>74031.583333333328</v>
      </c>
      <c r="AC36" s="90">
        <f t="shared" si="25"/>
        <v>74031.583333333328</v>
      </c>
      <c r="AD36" s="90">
        <f t="shared" si="25"/>
        <v>74031.583333333328</v>
      </c>
      <c r="AE36" s="91">
        <f t="shared" si="16"/>
        <v>888379.00000000012</v>
      </c>
      <c r="AF36" s="90">
        <f t="shared" si="17"/>
        <v>0</v>
      </c>
      <c r="AG36" s="90">
        <f t="shared" si="18"/>
        <v>0</v>
      </c>
      <c r="AH36" s="90">
        <f t="shared" si="19"/>
        <v>0</v>
      </c>
      <c r="AI36" s="90">
        <f t="shared" si="20"/>
        <v>0</v>
      </c>
      <c r="AJ36" s="91"/>
      <c r="AK36" s="92"/>
    </row>
    <row r="37" spans="1:37" x14ac:dyDescent="0.25">
      <c r="A37" s="86">
        <f t="shared" si="21"/>
        <v>24</v>
      </c>
      <c r="B37" s="86"/>
      <c r="C37" s="86">
        <f t="shared" si="24"/>
        <v>23</v>
      </c>
      <c r="D37" s="87" t="s">
        <v>415</v>
      </c>
      <c r="E37" s="75">
        <v>434</v>
      </c>
      <c r="F37" s="77" t="str">
        <f t="shared" si="4"/>
        <v>от 100 до 900 жителей</v>
      </c>
      <c r="G37" s="77">
        <f t="shared" si="5"/>
        <v>1</v>
      </c>
      <c r="H37" s="88" t="str">
        <f t="shared" si="6"/>
        <v>1</v>
      </c>
      <c r="I37" s="80" t="str">
        <f t="shared" si="7"/>
        <v>не соответствует</v>
      </c>
      <c r="J37" s="80" t="str">
        <f t="shared" si="8"/>
        <v>0,75</v>
      </c>
      <c r="K37" s="80">
        <v>0</v>
      </c>
      <c r="L37" s="80" t="str">
        <f t="shared" si="9"/>
        <v>укомплектован</v>
      </c>
      <c r="M37" s="80" t="str">
        <f t="shared" si="10"/>
        <v>1</v>
      </c>
      <c r="N37" s="80">
        <v>0</v>
      </c>
      <c r="O37" s="81">
        <f t="shared" si="11"/>
        <v>0.75</v>
      </c>
      <c r="P37" s="89">
        <f t="shared" si="12"/>
        <v>1316117</v>
      </c>
      <c r="Q37" s="89">
        <f t="shared" si="13"/>
        <v>987087.75</v>
      </c>
      <c r="R37" s="89">
        <f t="shared" si="14"/>
        <v>987088</v>
      </c>
      <c r="S37" s="90">
        <f t="shared" si="22"/>
        <v>82257.333333333328</v>
      </c>
      <c r="T37" s="90">
        <f t="shared" si="25"/>
        <v>82257.333333333328</v>
      </c>
      <c r="U37" s="90">
        <f t="shared" si="25"/>
        <v>82257.333333333328</v>
      </c>
      <c r="V37" s="90">
        <f t="shared" si="25"/>
        <v>82257.333333333328</v>
      </c>
      <c r="W37" s="90">
        <f t="shared" si="25"/>
        <v>82257.333333333328</v>
      </c>
      <c r="X37" s="90">
        <f t="shared" si="25"/>
        <v>82257.333333333328</v>
      </c>
      <c r="Y37" s="90">
        <f t="shared" si="25"/>
        <v>82257.333333333328</v>
      </c>
      <c r="Z37" s="90">
        <f t="shared" si="25"/>
        <v>82257.333333333328</v>
      </c>
      <c r="AA37" s="90">
        <f t="shared" si="25"/>
        <v>82257.333333333328</v>
      </c>
      <c r="AB37" s="90">
        <f t="shared" si="25"/>
        <v>82257.333333333328</v>
      </c>
      <c r="AC37" s="90">
        <f t="shared" si="25"/>
        <v>82257.333333333328</v>
      </c>
      <c r="AD37" s="90">
        <f t="shared" si="25"/>
        <v>82257.333333333328</v>
      </c>
      <c r="AE37" s="91">
        <f t="shared" si="16"/>
        <v>987088.00000000012</v>
      </c>
      <c r="AF37" s="90">
        <f t="shared" si="17"/>
        <v>13670.88</v>
      </c>
      <c r="AG37" s="90">
        <f t="shared" si="18"/>
        <v>13670.88</v>
      </c>
      <c r="AH37" s="90">
        <f t="shared" si="19"/>
        <v>13670.88</v>
      </c>
      <c r="AI37" s="90">
        <f t="shared" si="20"/>
        <v>13670.88</v>
      </c>
      <c r="AJ37" s="91">
        <v>54683.519999999997</v>
      </c>
      <c r="AK37" s="92"/>
    </row>
    <row r="38" spans="1:37" x14ac:dyDescent="0.25">
      <c r="A38" s="86">
        <f t="shared" si="21"/>
        <v>25</v>
      </c>
      <c r="B38" s="86"/>
      <c r="C38" s="86">
        <f t="shared" si="24"/>
        <v>24</v>
      </c>
      <c r="D38" s="87" t="s">
        <v>416</v>
      </c>
      <c r="E38" s="75">
        <v>895</v>
      </c>
      <c r="F38" s="77" t="str">
        <f t="shared" si="4"/>
        <v>от 100 до 900 жителей</v>
      </c>
      <c r="G38" s="77">
        <f t="shared" si="5"/>
        <v>1</v>
      </c>
      <c r="H38" s="88" t="str">
        <f t="shared" si="6"/>
        <v>1</v>
      </c>
      <c r="I38" s="80" t="str">
        <f t="shared" si="7"/>
        <v>не соответствует</v>
      </c>
      <c r="J38" s="80" t="str">
        <f t="shared" si="8"/>
        <v>0,75</v>
      </c>
      <c r="K38" s="80">
        <v>0</v>
      </c>
      <c r="L38" s="80" t="str">
        <f t="shared" si="9"/>
        <v>укомплектован</v>
      </c>
      <c r="M38" s="80" t="str">
        <f t="shared" si="10"/>
        <v>1</v>
      </c>
      <c r="N38" s="80"/>
      <c r="O38" s="81">
        <f t="shared" si="11"/>
        <v>0.75</v>
      </c>
      <c r="P38" s="89">
        <f t="shared" si="12"/>
        <v>1316117</v>
      </c>
      <c r="Q38" s="89">
        <f t="shared" si="13"/>
        <v>987087.75</v>
      </c>
      <c r="R38" s="89">
        <f t="shared" si="14"/>
        <v>987088</v>
      </c>
      <c r="S38" s="90">
        <f t="shared" si="22"/>
        <v>82257.333333333328</v>
      </c>
      <c r="T38" s="90">
        <f t="shared" si="25"/>
        <v>82257.333333333328</v>
      </c>
      <c r="U38" s="90">
        <f t="shared" si="25"/>
        <v>82257.333333333328</v>
      </c>
      <c r="V38" s="90">
        <f t="shared" si="25"/>
        <v>82257.333333333328</v>
      </c>
      <c r="W38" s="90">
        <f t="shared" si="25"/>
        <v>82257.333333333328</v>
      </c>
      <c r="X38" s="90">
        <f t="shared" si="25"/>
        <v>82257.333333333328</v>
      </c>
      <c r="Y38" s="90">
        <f t="shared" si="25"/>
        <v>82257.333333333328</v>
      </c>
      <c r="Z38" s="90">
        <f t="shared" si="25"/>
        <v>82257.333333333328</v>
      </c>
      <c r="AA38" s="90">
        <f t="shared" si="25"/>
        <v>82257.333333333328</v>
      </c>
      <c r="AB38" s="90">
        <f t="shared" si="25"/>
        <v>82257.333333333328</v>
      </c>
      <c r="AC38" s="90">
        <f t="shared" si="25"/>
        <v>82257.333333333328</v>
      </c>
      <c r="AD38" s="90">
        <f t="shared" si="25"/>
        <v>82257.333333333328</v>
      </c>
      <c r="AE38" s="91">
        <f t="shared" si="16"/>
        <v>987088.00000000012</v>
      </c>
      <c r="AF38" s="90">
        <f t="shared" si="17"/>
        <v>13670.88</v>
      </c>
      <c r="AG38" s="90">
        <f t="shared" si="18"/>
        <v>13670.88</v>
      </c>
      <c r="AH38" s="90">
        <f t="shared" si="19"/>
        <v>13670.88</v>
      </c>
      <c r="AI38" s="90">
        <f t="shared" si="20"/>
        <v>13670.88</v>
      </c>
      <c r="AJ38" s="91">
        <v>54683.519999999997</v>
      </c>
      <c r="AK38" s="92"/>
    </row>
    <row r="39" spans="1:37" x14ac:dyDescent="0.25">
      <c r="A39" s="86">
        <f t="shared" si="21"/>
        <v>26</v>
      </c>
      <c r="B39" s="86"/>
      <c r="C39" s="86">
        <f t="shared" si="24"/>
        <v>25</v>
      </c>
      <c r="D39" s="87" t="s">
        <v>417</v>
      </c>
      <c r="E39" s="95">
        <v>190</v>
      </c>
      <c r="F39" s="77" t="str">
        <f t="shared" si="4"/>
        <v>от 100 до 900 жителей</v>
      </c>
      <c r="G39" s="96">
        <f t="shared" si="5"/>
        <v>1</v>
      </c>
      <c r="H39" s="88" t="str">
        <f t="shared" si="6"/>
        <v>1</v>
      </c>
      <c r="I39" s="80" t="str">
        <f t="shared" si="7"/>
        <v>не соответствует</v>
      </c>
      <c r="J39" s="80" t="str">
        <f t="shared" si="8"/>
        <v>0,75</v>
      </c>
      <c r="K39" s="80">
        <v>0</v>
      </c>
      <c r="L39" s="80" t="str">
        <f t="shared" si="9"/>
        <v>укомплектован</v>
      </c>
      <c r="M39" s="80" t="str">
        <f t="shared" si="10"/>
        <v>1</v>
      </c>
      <c r="N39" s="80"/>
      <c r="O39" s="81">
        <f t="shared" si="11"/>
        <v>0.75</v>
      </c>
      <c r="P39" s="89">
        <f t="shared" si="12"/>
        <v>1316117</v>
      </c>
      <c r="Q39" s="89">
        <f t="shared" si="13"/>
        <v>987087.75</v>
      </c>
      <c r="R39" s="89">
        <f t="shared" si="14"/>
        <v>987088</v>
      </c>
      <c r="S39" s="90">
        <f t="shared" si="22"/>
        <v>82257.333333333328</v>
      </c>
      <c r="T39" s="90">
        <f t="shared" si="25"/>
        <v>82257.333333333328</v>
      </c>
      <c r="U39" s="90">
        <f t="shared" si="25"/>
        <v>82257.333333333328</v>
      </c>
      <c r="V39" s="90">
        <f t="shared" si="25"/>
        <v>82257.333333333328</v>
      </c>
      <c r="W39" s="90">
        <f t="shared" si="25"/>
        <v>82257.333333333328</v>
      </c>
      <c r="X39" s="90">
        <f t="shared" si="25"/>
        <v>82257.333333333328</v>
      </c>
      <c r="Y39" s="90">
        <f t="shared" si="25"/>
        <v>82257.333333333328</v>
      </c>
      <c r="Z39" s="90">
        <f t="shared" si="25"/>
        <v>82257.333333333328</v>
      </c>
      <c r="AA39" s="90">
        <f t="shared" si="25"/>
        <v>82257.333333333328</v>
      </c>
      <c r="AB39" s="90">
        <f t="shared" si="25"/>
        <v>82257.333333333328</v>
      </c>
      <c r="AC39" s="90">
        <f t="shared" si="25"/>
        <v>82257.333333333328</v>
      </c>
      <c r="AD39" s="90">
        <f t="shared" si="25"/>
        <v>82257.333333333328</v>
      </c>
      <c r="AE39" s="91">
        <f t="shared" si="16"/>
        <v>987088.00000000012</v>
      </c>
      <c r="AF39" s="90">
        <f t="shared" si="17"/>
        <v>13670.88</v>
      </c>
      <c r="AG39" s="90">
        <f t="shared" si="18"/>
        <v>13670.88</v>
      </c>
      <c r="AH39" s="90">
        <f t="shared" si="19"/>
        <v>13670.88</v>
      </c>
      <c r="AI39" s="90">
        <f t="shared" si="20"/>
        <v>13670.88</v>
      </c>
      <c r="AJ39" s="91">
        <v>54683.519999999997</v>
      </c>
      <c r="AK39" s="92"/>
    </row>
    <row r="40" spans="1:37" x14ac:dyDescent="0.25">
      <c r="A40" s="86">
        <f t="shared" si="21"/>
        <v>27</v>
      </c>
      <c r="B40" s="86"/>
      <c r="C40" s="86">
        <f t="shared" si="24"/>
        <v>26</v>
      </c>
      <c r="D40" s="87" t="s">
        <v>418</v>
      </c>
      <c r="E40" s="97">
        <v>517</v>
      </c>
      <c r="F40" s="77" t="str">
        <f t="shared" si="4"/>
        <v>от 100 до 900 жителей</v>
      </c>
      <c r="G40" s="77">
        <f t="shared" si="5"/>
        <v>1</v>
      </c>
      <c r="H40" s="88" t="str">
        <f t="shared" si="6"/>
        <v>1</v>
      </c>
      <c r="I40" s="80" t="str">
        <f t="shared" si="7"/>
        <v>не соответствует</v>
      </c>
      <c r="J40" s="80" t="str">
        <f t="shared" si="8"/>
        <v>0,75</v>
      </c>
      <c r="K40" s="80">
        <v>0</v>
      </c>
      <c r="L40" s="80" t="str">
        <f t="shared" si="9"/>
        <v>укомплектован</v>
      </c>
      <c r="M40" s="80" t="str">
        <f t="shared" si="10"/>
        <v>1</v>
      </c>
      <c r="N40" s="80"/>
      <c r="O40" s="81">
        <f t="shared" si="11"/>
        <v>0.75</v>
      </c>
      <c r="P40" s="89">
        <f t="shared" si="12"/>
        <v>1316117</v>
      </c>
      <c r="Q40" s="89">
        <f t="shared" si="13"/>
        <v>987087.75</v>
      </c>
      <c r="R40" s="89">
        <f t="shared" si="14"/>
        <v>987088</v>
      </c>
      <c r="S40" s="90">
        <f t="shared" si="22"/>
        <v>82257.333333333328</v>
      </c>
      <c r="T40" s="90">
        <f t="shared" si="25"/>
        <v>82257.333333333328</v>
      </c>
      <c r="U40" s="90">
        <f t="shared" si="25"/>
        <v>82257.333333333328</v>
      </c>
      <c r="V40" s="90">
        <f t="shared" si="25"/>
        <v>82257.333333333328</v>
      </c>
      <c r="W40" s="90">
        <f t="shared" si="25"/>
        <v>82257.333333333328</v>
      </c>
      <c r="X40" s="90">
        <f t="shared" si="25"/>
        <v>82257.333333333328</v>
      </c>
      <c r="Y40" s="90">
        <f t="shared" si="25"/>
        <v>82257.333333333328</v>
      </c>
      <c r="Z40" s="90">
        <f t="shared" si="25"/>
        <v>82257.333333333328</v>
      </c>
      <c r="AA40" s="90">
        <f t="shared" si="25"/>
        <v>82257.333333333328</v>
      </c>
      <c r="AB40" s="90">
        <f t="shared" si="25"/>
        <v>82257.333333333328</v>
      </c>
      <c r="AC40" s="90">
        <f t="shared" si="25"/>
        <v>82257.333333333328</v>
      </c>
      <c r="AD40" s="90">
        <f t="shared" si="25"/>
        <v>82257.333333333328</v>
      </c>
      <c r="AE40" s="91">
        <f t="shared" si="16"/>
        <v>987088.00000000012</v>
      </c>
      <c r="AF40" s="90">
        <f t="shared" si="17"/>
        <v>13670.88</v>
      </c>
      <c r="AG40" s="90">
        <f t="shared" si="18"/>
        <v>13670.88</v>
      </c>
      <c r="AH40" s="90">
        <f t="shared" si="19"/>
        <v>13670.88</v>
      </c>
      <c r="AI40" s="90">
        <f t="shared" si="20"/>
        <v>13670.88</v>
      </c>
      <c r="AJ40" s="91">
        <v>54683.519999999997</v>
      </c>
      <c r="AK40" s="92"/>
    </row>
    <row r="41" spans="1:37" x14ac:dyDescent="0.25">
      <c r="A41" s="86">
        <f t="shared" si="21"/>
        <v>28</v>
      </c>
      <c r="B41" s="86"/>
      <c r="C41" s="86">
        <f t="shared" si="24"/>
        <v>27</v>
      </c>
      <c r="D41" s="87" t="s">
        <v>419</v>
      </c>
      <c r="E41" s="98">
        <v>288</v>
      </c>
      <c r="F41" s="77" t="str">
        <f t="shared" si="4"/>
        <v>от 100 до 900 жителей</v>
      </c>
      <c r="G41" s="77">
        <f t="shared" si="5"/>
        <v>1</v>
      </c>
      <c r="H41" s="88" t="str">
        <f t="shared" si="6"/>
        <v>1</v>
      </c>
      <c r="I41" s="80" t="str">
        <f t="shared" si="7"/>
        <v>не соответствует</v>
      </c>
      <c r="J41" s="80" t="str">
        <f t="shared" si="8"/>
        <v>0,75</v>
      </c>
      <c r="K41" s="80">
        <v>0</v>
      </c>
      <c r="L41" s="80" t="str">
        <f t="shared" si="9"/>
        <v>не укомплектован</v>
      </c>
      <c r="M41" s="80" t="str">
        <f t="shared" si="10"/>
        <v>0,25</v>
      </c>
      <c r="N41" s="80">
        <v>1</v>
      </c>
      <c r="O41" s="81">
        <f t="shared" si="11"/>
        <v>0.1875</v>
      </c>
      <c r="P41" s="89">
        <f t="shared" si="12"/>
        <v>1316117</v>
      </c>
      <c r="Q41" s="89">
        <f t="shared" si="13"/>
        <v>987087.75</v>
      </c>
      <c r="R41" s="89">
        <f t="shared" si="14"/>
        <v>246772</v>
      </c>
      <c r="S41" s="90">
        <f t="shared" si="22"/>
        <v>20564.333333333332</v>
      </c>
      <c r="T41" s="90">
        <f t="shared" si="25"/>
        <v>20564.333333333332</v>
      </c>
      <c r="U41" s="90">
        <f t="shared" si="25"/>
        <v>20564.333333333332</v>
      </c>
      <c r="V41" s="90">
        <f t="shared" si="25"/>
        <v>20564.333333333332</v>
      </c>
      <c r="W41" s="90">
        <f t="shared" si="25"/>
        <v>20564.333333333332</v>
      </c>
      <c r="X41" s="90">
        <f t="shared" si="25"/>
        <v>20564.333333333332</v>
      </c>
      <c r="Y41" s="90">
        <f t="shared" si="25"/>
        <v>20564.333333333332</v>
      </c>
      <c r="Z41" s="90">
        <f t="shared" si="25"/>
        <v>20564.333333333332</v>
      </c>
      <c r="AA41" s="90">
        <f t="shared" si="25"/>
        <v>20564.333333333332</v>
      </c>
      <c r="AB41" s="90">
        <f t="shared" si="25"/>
        <v>20564.333333333332</v>
      </c>
      <c r="AC41" s="90">
        <f t="shared" si="25"/>
        <v>20564.333333333332</v>
      </c>
      <c r="AD41" s="90">
        <f t="shared" si="25"/>
        <v>20564.333333333332</v>
      </c>
      <c r="AE41" s="91">
        <f t="shared" si="16"/>
        <v>246772.00000000003</v>
      </c>
      <c r="AF41" s="90">
        <f t="shared" si="17"/>
        <v>11700</v>
      </c>
      <c r="AG41" s="90">
        <f t="shared" si="18"/>
        <v>11700</v>
      </c>
      <c r="AH41" s="90">
        <f t="shared" si="19"/>
        <v>11700</v>
      </c>
      <c r="AI41" s="90">
        <f t="shared" si="20"/>
        <v>11700</v>
      </c>
      <c r="AJ41" s="91">
        <v>46800</v>
      </c>
      <c r="AK41" s="92"/>
    </row>
    <row r="42" spans="1:37" x14ac:dyDescent="0.25">
      <c r="A42" s="86">
        <f t="shared" si="21"/>
        <v>29</v>
      </c>
      <c r="B42" s="86"/>
      <c r="C42" s="86">
        <f t="shared" si="24"/>
        <v>28</v>
      </c>
      <c r="D42" s="87" t="s">
        <v>420</v>
      </c>
      <c r="E42" s="99">
        <v>184</v>
      </c>
      <c r="F42" s="77" t="str">
        <f t="shared" si="4"/>
        <v>от 100 до 900 жителей</v>
      </c>
      <c r="G42" s="100">
        <f t="shared" si="5"/>
        <v>1</v>
      </c>
      <c r="H42" s="88" t="str">
        <f t="shared" si="6"/>
        <v>1</v>
      </c>
      <c r="I42" s="80" t="str">
        <f t="shared" si="7"/>
        <v>не соответствует</v>
      </c>
      <c r="J42" s="80" t="str">
        <f t="shared" si="8"/>
        <v>0,75</v>
      </c>
      <c r="K42" s="80">
        <v>0</v>
      </c>
      <c r="L42" s="80" t="str">
        <f t="shared" si="9"/>
        <v>укомплектован</v>
      </c>
      <c r="M42" s="80" t="str">
        <f t="shared" si="10"/>
        <v>1</v>
      </c>
      <c r="N42" s="80"/>
      <c r="O42" s="81">
        <f t="shared" si="11"/>
        <v>0.75</v>
      </c>
      <c r="P42" s="89">
        <f t="shared" si="12"/>
        <v>1316117</v>
      </c>
      <c r="Q42" s="89">
        <f t="shared" si="13"/>
        <v>987087.75</v>
      </c>
      <c r="R42" s="89">
        <f t="shared" si="14"/>
        <v>987088</v>
      </c>
      <c r="S42" s="90">
        <f t="shared" si="22"/>
        <v>82257.333333333328</v>
      </c>
      <c r="T42" s="90">
        <f t="shared" si="25"/>
        <v>82257.333333333328</v>
      </c>
      <c r="U42" s="90">
        <f t="shared" si="25"/>
        <v>82257.333333333328</v>
      </c>
      <c r="V42" s="90">
        <f t="shared" si="25"/>
        <v>82257.333333333328</v>
      </c>
      <c r="W42" s="90">
        <f t="shared" si="25"/>
        <v>82257.333333333328</v>
      </c>
      <c r="X42" s="90">
        <f t="shared" si="25"/>
        <v>82257.333333333328</v>
      </c>
      <c r="Y42" s="90">
        <f t="shared" si="25"/>
        <v>82257.333333333328</v>
      </c>
      <c r="Z42" s="90">
        <f t="shared" si="25"/>
        <v>82257.333333333328</v>
      </c>
      <c r="AA42" s="90">
        <f t="shared" si="25"/>
        <v>82257.333333333328</v>
      </c>
      <c r="AB42" s="90">
        <f t="shared" si="25"/>
        <v>82257.333333333328</v>
      </c>
      <c r="AC42" s="90">
        <f t="shared" si="25"/>
        <v>82257.333333333328</v>
      </c>
      <c r="AD42" s="90">
        <f t="shared" si="25"/>
        <v>82257.333333333328</v>
      </c>
      <c r="AE42" s="91">
        <f t="shared" si="16"/>
        <v>987088.00000000012</v>
      </c>
      <c r="AF42" s="90">
        <f t="shared" si="17"/>
        <v>13670.88</v>
      </c>
      <c r="AG42" s="90">
        <f t="shared" si="18"/>
        <v>13670.88</v>
      </c>
      <c r="AH42" s="90">
        <f t="shared" si="19"/>
        <v>13670.88</v>
      </c>
      <c r="AI42" s="90">
        <f t="shared" si="20"/>
        <v>13670.88</v>
      </c>
      <c r="AJ42" s="91">
        <v>54683.519999999997</v>
      </c>
      <c r="AK42" s="92"/>
    </row>
    <row r="43" spans="1:37" x14ac:dyDescent="0.25">
      <c r="A43" s="86">
        <f t="shared" si="21"/>
        <v>30</v>
      </c>
      <c r="B43" s="86"/>
      <c r="C43" s="86">
        <f t="shared" si="24"/>
        <v>29</v>
      </c>
      <c r="D43" s="87" t="s">
        <v>421</v>
      </c>
      <c r="E43" s="99">
        <v>349</v>
      </c>
      <c r="F43" s="77" t="str">
        <f t="shared" si="4"/>
        <v>от 100 до 900 жителей</v>
      </c>
      <c r="G43" s="100">
        <f t="shared" si="5"/>
        <v>1</v>
      </c>
      <c r="H43" s="88" t="str">
        <f t="shared" si="6"/>
        <v>1</v>
      </c>
      <c r="I43" s="80" t="str">
        <f t="shared" si="7"/>
        <v>не соответствует</v>
      </c>
      <c r="J43" s="80" t="str">
        <f t="shared" si="8"/>
        <v>0,75</v>
      </c>
      <c r="K43" s="80">
        <v>0</v>
      </c>
      <c r="L43" s="80" t="str">
        <f t="shared" si="9"/>
        <v>укомплектован</v>
      </c>
      <c r="M43" s="80" t="str">
        <f t="shared" si="10"/>
        <v>1</v>
      </c>
      <c r="N43" s="80"/>
      <c r="O43" s="81">
        <f t="shared" si="11"/>
        <v>0.75</v>
      </c>
      <c r="P43" s="89">
        <f t="shared" si="12"/>
        <v>1316117</v>
      </c>
      <c r="Q43" s="89">
        <f t="shared" si="13"/>
        <v>987087.75</v>
      </c>
      <c r="R43" s="89">
        <f t="shared" si="14"/>
        <v>987088</v>
      </c>
      <c r="S43" s="90">
        <f t="shared" si="22"/>
        <v>82257.333333333328</v>
      </c>
      <c r="T43" s="90">
        <f t="shared" si="25"/>
        <v>82257.333333333328</v>
      </c>
      <c r="U43" s="90">
        <f t="shared" si="25"/>
        <v>82257.333333333328</v>
      </c>
      <c r="V43" s="90">
        <f t="shared" si="25"/>
        <v>82257.333333333328</v>
      </c>
      <c r="W43" s="90">
        <f t="shared" si="25"/>
        <v>82257.333333333328</v>
      </c>
      <c r="X43" s="90">
        <f t="shared" si="25"/>
        <v>82257.333333333328</v>
      </c>
      <c r="Y43" s="90">
        <f t="shared" si="25"/>
        <v>82257.333333333328</v>
      </c>
      <c r="Z43" s="90">
        <f t="shared" si="25"/>
        <v>82257.333333333328</v>
      </c>
      <c r="AA43" s="90">
        <f t="shared" si="25"/>
        <v>82257.333333333328</v>
      </c>
      <c r="AB43" s="90">
        <f t="shared" si="25"/>
        <v>82257.333333333328</v>
      </c>
      <c r="AC43" s="90">
        <f t="shared" si="25"/>
        <v>82257.333333333328</v>
      </c>
      <c r="AD43" s="90">
        <f t="shared" si="25"/>
        <v>82257.333333333328</v>
      </c>
      <c r="AE43" s="91">
        <f t="shared" si="16"/>
        <v>987088.00000000012</v>
      </c>
      <c r="AF43" s="90">
        <f t="shared" si="17"/>
        <v>13670.88</v>
      </c>
      <c r="AG43" s="90">
        <f t="shared" si="18"/>
        <v>13670.88</v>
      </c>
      <c r="AH43" s="90">
        <f t="shared" si="19"/>
        <v>13670.88</v>
      </c>
      <c r="AI43" s="90">
        <f t="shared" si="20"/>
        <v>13670.88</v>
      </c>
      <c r="AJ43" s="91">
        <v>54683.519999999997</v>
      </c>
      <c r="AK43" s="92"/>
    </row>
    <row r="44" spans="1:37" x14ac:dyDescent="0.25">
      <c r="A44" s="86">
        <f t="shared" si="21"/>
        <v>31</v>
      </c>
      <c r="B44" s="86"/>
      <c r="C44" s="86">
        <f t="shared" si="24"/>
        <v>30</v>
      </c>
      <c r="D44" s="87" t="s">
        <v>422</v>
      </c>
      <c r="E44" s="99">
        <v>1405</v>
      </c>
      <c r="F44" s="77" t="str">
        <f t="shared" si="4"/>
        <v>от 900 до 1500 жителей</v>
      </c>
      <c r="G44" s="100">
        <f t="shared" si="5"/>
        <v>2</v>
      </c>
      <c r="H44" s="88" t="str">
        <f t="shared" si="6"/>
        <v>1</v>
      </c>
      <c r="I44" s="80" t="str">
        <f t="shared" si="7"/>
        <v>не соответствует</v>
      </c>
      <c r="J44" s="80" t="str">
        <f t="shared" si="8"/>
        <v>0,75</v>
      </c>
      <c r="K44" s="80">
        <v>0</v>
      </c>
      <c r="L44" s="80" t="str">
        <f t="shared" si="9"/>
        <v>укомплектован</v>
      </c>
      <c r="M44" s="80" t="str">
        <f t="shared" si="10"/>
        <v>1</v>
      </c>
      <c r="N44" s="80"/>
      <c r="O44" s="81">
        <f t="shared" si="11"/>
        <v>0.75</v>
      </c>
      <c r="P44" s="89">
        <f t="shared" si="12"/>
        <v>2084951</v>
      </c>
      <c r="Q44" s="89">
        <f t="shared" si="13"/>
        <v>1563713.25</v>
      </c>
      <c r="R44" s="89">
        <f t="shared" si="14"/>
        <v>1563713</v>
      </c>
      <c r="S44" s="90">
        <f t="shared" si="22"/>
        <v>130309.41666666667</v>
      </c>
      <c r="T44" s="90">
        <f t="shared" si="25"/>
        <v>130309.41666666667</v>
      </c>
      <c r="U44" s="90">
        <f t="shared" si="25"/>
        <v>130309.41666666667</v>
      </c>
      <c r="V44" s="90">
        <f t="shared" si="25"/>
        <v>130309.41666666667</v>
      </c>
      <c r="W44" s="90">
        <f t="shared" si="25"/>
        <v>130309.41666666667</v>
      </c>
      <c r="X44" s="90">
        <f t="shared" si="25"/>
        <v>130309.41666666667</v>
      </c>
      <c r="Y44" s="90">
        <f t="shared" si="25"/>
        <v>130309.41666666667</v>
      </c>
      <c r="Z44" s="90">
        <f t="shared" si="25"/>
        <v>130309.41666666667</v>
      </c>
      <c r="AA44" s="90">
        <f t="shared" si="25"/>
        <v>130309.41666666667</v>
      </c>
      <c r="AB44" s="90">
        <f t="shared" si="25"/>
        <v>130309.41666666667</v>
      </c>
      <c r="AC44" s="90">
        <f t="shared" si="25"/>
        <v>130309.41666666667</v>
      </c>
      <c r="AD44" s="90">
        <f t="shared" si="25"/>
        <v>130309.41666666667</v>
      </c>
      <c r="AE44" s="91">
        <f t="shared" si="16"/>
        <v>1563713.0000000002</v>
      </c>
      <c r="AF44" s="90">
        <f t="shared" si="17"/>
        <v>0</v>
      </c>
      <c r="AG44" s="90">
        <f t="shared" si="18"/>
        <v>0</v>
      </c>
      <c r="AH44" s="90">
        <f t="shared" si="19"/>
        <v>0</v>
      </c>
      <c r="AI44" s="90">
        <f t="shared" si="20"/>
        <v>0</v>
      </c>
      <c r="AJ44" s="91"/>
      <c r="AK44" s="92"/>
    </row>
    <row r="45" spans="1:37" x14ac:dyDescent="0.25">
      <c r="A45" s="72"/>
      <c r="B45" s="72">
        <v>3</v>
      </c>
      <c r="C45" s="72"/>
      <c r="D45" s="74" t="s">
        <v>423</v>
      </c>
      <c r="E45" s="99"/>
      <c r="F45" s="77"/>
      <c r="G45" s="100"/>
      <c r="H45" s="88"/>
      <c r="I45" s="80"/>
      <c r="J45" s="80"/>
      <c r="K45" s="80"/>
      <c r="L45" s="80"/>
      <c r="M45" s="80"/>
      <c r="N45" s="80"/>
      <c r="O45" s="81"/>
      <c r="P45" s="82">
        <f t="shared" ref="P45:AJ45" si="26">SUM(P46:P53)</f>
        <v>10528936</v>
      </c>
      <c r="Q45" s="82">
        <f t="shared" si="26"/>
        <v>9870877.5</v>
      </c>
      <c r="R45" s="82">
        <f t="shared" si="26"/>
        <v>9870878</v>
      </c>
      <c r="S45" s="83">
        <f t="shared" si="26"/>
        <v>822573.16666666663</v>
      </c>
      <c r="T45" s="83">
        <f t="shared" si="26"/>
        <v>822573.16666666663</v>
      </c>
      <c r="U45" s="83">
        <f t="shared" si="26"/>
        <v>822573.16666666663</v>
      </c>
      <c r="V45" s="83">
        <f t="shared" si="26"/>
        <v>822573.16666666663</v>
      </c>
      <c r="W45" s="83">
        <f t="shared" si="26"/>
        <v>822573.16666666663</v>
      </c>
      <c r="X45" s="83">
        <f t="shared" si="26"/>
        <v>822573.16666666663</v>
      </c>
      <c r="Y45" s="83">
        <f t="shared" si="26"/>
        <v>822573.16666666663</v>
      </c>
      <c r="Z45" s="83">
        <f t="shared" si="26"/>
        <v>822573.16666666663</v>
      </c>
      <c r="AA45" s="83">
        <f t="shared" si="26"/>
        <v>822573.16666666663</v>
      </c>
      <c r="AB45" s="83">
        <f t="shared" si="26"/>
        <v>822573.16666666663</v>
      </c>
      <c r="AC45" s="83">
        <f t="shared" si="26"/>
        <v>822573.16666666663</v>
      </c>
      <c r="AD45" s="83">
        <f t="shared" si="26"/>
        <v>822573.16666666663</v>
      </c>
      <c r="AE45" s="84">
        <f t="shared" si="26"/>
        <v>9870878</v>
      </c>
      <c r="AF45" s="85">
        <f t="shared" si="26"/>
        <v>66383.51999999999</v>
      </c>
      <c r="AG45" s="85">
        <f t="shared" si="26"/>
        <v>66383.51999999999</v>
      </c>
      <c r="AH45" s="85">
        <f t="shared" si="26"/>
        <v>66383.51999999999</v>
      </c>
      <c r="AI45" s="85">
        <f t="shared" si="26"/>
        <v>66383.51999999999</v>
      </c>
      <c r="AJ45" s="84">
        <f t="shared" si="26"/>
        <v>265534.07999999996</v>
      </c>
      <c r="AK45" s="94"/>
    </row>
    <row r="46" spans="1:37" x14ac:dyDescent="0.25">
      <c r="A46" s="86">
        <f>A44+1</f>
        <v>32</v>
      </c>
      <c r="B46" s="86"/>
      <c r="C46" s="86">
        <v>1</v>
      </c>
      <c r="D46" s="87" t="s">
        <v>424</v>
      </c>
      <c r="E46" s="99">
        <v>150</v>
      </c>
      <c r="F46" s="77" t="str">
        <f t="shared" ref="F46:F53" si="27">IF(G46=0,"до 100 жителей",IF(G46=1,"от 100 до 900 жителей",IF(G46=2,"от 900 до 1500 жителей",IF(G46=3,"от 1500 до 2000 жителей",IF(G46=4,"более 2000 жителей")))))</f>
        <v>от 100 до 900 жителей</v>
      </c>
      <c r="G46" s="100">
        <f t="shared" ref="G46:G53" si="28">IF(E46&lt;100,0,(IF(E46&lt;900,1,(IF(E46&lt;1500,2,IF(E46&lt;2000,3,4))))))</f>
        <v>1</v>
      </c>
      <c r="H46" s="88" t="str">
        <f t="shared" si="6"/>
        <v>1</v>
      </c>
      <c r="I46" s="80" t="str">
        <f>IF(K46=0,"не соответствует",IF(K46=1,"соответствует",))</f>
        <v>соответствует</v>
      </c>
      <c r="J46" s="80" t="str">
        <f t="shared" si="8"/>
        <v>1</v>
      </c>
      <c r="K46" s="80">
        <v>1</v>
      </c>
      <c r="L46" s="80" t="str">
        <f>IF(N46=0,"укомплектован",IF(N46=1,"не укомплектован",))</f>
        <v>укомплектован</v>
      </c>
      <c r="M46" s="80" t="str">
        <f t="shared" si="10"/>
        <v>1</v>
      </c>
      <c r="N46" s="80"/>
      <c r="O46" s="81">
        <f t="shared" ref="O46:O53" si="29">H46*J46*M46</f>
        <v>1</v>
      </c>
      <c r="P46" s="89">
        <f t="shared" ref="P46:P53" si="30">IF(G46=0,$E$3*H46,IF(G46=4,$E$5*H46,IF(G46=1,$E$3,IF(G46=2,$E$4,IF(G46=3,$E$5)))))</f>
        <v>1316117</v>
      </c>
      <c r="Q46" s="89">
        <f t="shared" ref="Q46:Q53" si="31">IF(K46=0,P46*$I$7,P46)</f>
        <v>1316117</v>
      </c>
      <c r="R46" s="89">
        <f t="shared" ref="R46:R53" si="32">ROUND(IF(N46=1,Q46*$R$7,Q46),0)</f>
        <v>1316117</v>
      </c>
      <c r="S46" s="90">
        <f>R46/12</f>
        <v>109676.41666666667</v>
      </c>
      <c r="T46" s="90">
        <f>S46</f>
        <v>109676.41666666667</v>
      </c>
      <c r="U46" s="90">
        <f t="shared" ref="U46:AD46" si="33">T46</f>
        <v>109676.41666666667</v>
      </c>
      <c r="V46" s="90">
        <f t="shared" si="33"/>
        <v>109676.41666666667</v>
      </c>
      <c r="W46" s="90">
        <f t="shared" si="33"/>
        <v>109676.41666666667</v>
      </c>
      <c r="X46" s="90">
        <f t="shared" si="33"/>
        <v>109676.41666666667</v>
      </c>
      <c r="Y46" s="90">
        <f t="shared" si="33"/>
        <v>109676.41666666667</v>
      </c>
      <c r="Z46" s="90">
        <f t="shared" si="33"/>
        <v>109676.41666666667</v>
      </c>
      <c r="AA46" s="90">
        <f t="shared" si="33"/>
        <v>109676.41666666667</v>
      </c>
      <c r="AB46" s="90">
        <f t="shared" si="33"/>
        <v>109676.41666666667</v>
      </c>
      <c r="AC46" s="90">
        <f t="shared" si="33"/>
        <v>109676.41666666667</v>
      </c>
      <c r="AD46" s="90">
        <f t="shared" si="33"/>
        <v>109676.41666666667</v>
      </c>
      <c r="AE46" s="91">
        <f>SUM(S46:AD46)</f>
        <v>1316117</v>
      </c>
      <c r="AF46" s="90">
        <f t="shared" ref="AF46:AF53" si="34">AJ46/4</f>
        <v>13670.88</v>
      </c>
      <c r="AG46" s="90">
        <f t="shared" ref="AG46:AG53" si="35">AJ46/4</f>
        <v>13670.88</v>
      </c>
      <c r="AH46" s="90">
        <f t="shared" ref="AH46:AH53" si="36">AJ46/4</f>
        <v>13670.88</v>
      </c>
      <c r="AI46" s="90">
        <f t="shared" ref="AI46:AI53" si="37">AJ46/4</f>
        <v>13670.88</v>
      </c>
      <c r="AJ46" s="91">
        <v>54683.519999999997</v>
      </c>
      <c r="AK46" s="92"/>
    </row>
    <row r="47" spans="1:37" x14ac:dyDescent="0.25">
      <c r="A47" s="86">
        <f>A46+1</f>
        <v>33</v>
      </c>
      <c r="B47" s="86"/>
      <c r="C47" s="86">
        <f>C46+1</f>
        <v>2</v>
      </c>
      <c r="D47" s="87" t="s">
        <v>425</v>
      </c>
      <c r="E47" s="99">
        <v>339</v>
      </c>
      <c r="F47" s="77" t="str">
        <f t="shared" si="27"/>
        <v>от 100 до 900 жителей</v>
      </c>
      <c r="G47" s="100">
        <f t="shared" si="28"/>
        <v>1</v>
      </c>
      <c r="H47" s="88" t="str">
        <f t="shared" si="6"/>
        <v>1</v>
      </c>
      <c r="I47" s="80" t="str">
        <f t="shared" ref="I47:I53" si="38">IF(K47=0,"не соответствует",IF(K47=1,"соответствует",))</f>
        <v>не соответствует</v>
      </c>
      <c r="J47" s="80" t="str">
        <f t="shared" si="8"/>
        <v>0,75</v>
      </c>
      <c r="K47" s="80">
        <v>0</v>
      </c>
      <c r="L47" s="80" t="str">
        <f t="shared" ref="L47:L53" si="39">IF(N47=0,"укомплектован",IF(N47=1,"не укомплектован",))</f>
        <v>укомплектован</v>
      </c>
      <c r="M47" s="80" t="str">
        <f t="shared" si="10"/>
        <v>1</v>
      </c>
      <c r="N47" s="80"/>
      <c r="O47" s="81">
        <f t="shared" si="29"/>
        <v>0.75</v>
      </c>
      <c r="P47" s="89">
        <f t="shared" si="30"/>
        <v>1316117</v>
      </c>
      <c r="Q47" s="89">
        <f t="shared" si="31"/>
        <v>987087.75</v>
      </c>
      <c r="R47" s="89">
        <f t="shared" si="32"/>
        <v>987088</v>
      </c>
      <c r="S47" s="90">
        <f t="shared" ref="S47:S53" si="40">R47/12</f>
        <v>82257.333333333328</v>
      </c>
      <c r="T47" s="90">
        <f t="shared" ref="T47:AD53" si="41">S47</f>
        <v>82257.333333333328</v>
      </c>
      <c r="U47" s="90">
        <f t="shared" si="41"/>
        <v>82257.333333333328</v>
      </c>
      <c r="V47" s="90">
        <f t="shared" si="41"/>
        <v>82257.333333333328</v>
      </c>
      <c r="W47" s="90">
        <f t="shared" si="41"/>
        <v>82257.333333333328</v>
      </c>
      <c r="X47" s="90">
        <f t="shared" si="41"/>
        <v>82257.333333333328</v>
      </c>
      <c r="Y47" s="90">
        <f t="shared" si="41"/>
        <v>82257.333333333328</v>
      </c>
      <c r="Z47" s="90">
        <f t="shared" si="41"/>
        <v>82257.333333333328</v>
      </c>
      <c r="AA47" s="90">
        <f t="shared" si="41"/>
        <v>82257.333333333328</v>
      </c>
      <c r="AB47" s="90">
        <f t="shared" si="41"/>
        <v>82257.333333333328</v>
      </c>
      <c r="AC47" s="90">
        <f t="shared" si="41"/>
        <v>82257.333333333328</v>
      </c>
      <c r="AD47" s="90">
        <f t="shared" si="41"/>
        <v>82257.333333333328</v>
      </c>
      <c r="AE47" s="91">
        <f>SUM(S47:AD47)</f>
        <v>987088.00000000012</v>
      </c>
      <c r="AF47" s="90">
        <f t="shared" si="34"/>
        <v>0</v>
      </c>
      <c r="AG47" s="90">
        <f t="shared" si="35"/>
        <v>0</v>
      </c>
      <c r="AH47" s="90">
        <f t="shared" si="36"/>
        <v>0</v>
      </c>
      <c r="AI47" s="90">
        <f t="shared" si="37"/>
        <v>0</v>
      </c>
      <c r="AJ47" s="91"/>
      <c r="AK47" s="92"/>
    </row>
    <row r="48" spans="1:37" x14ac:dyDescent="0.25">
      <c r="A48" s="86">
        <f t="shared" si="21"/>
        <v>34</v>
      </c>
      <c r="B48" s="86"/>
      <c r="C48" s="86">
        <f t="shared" ref="C48:C53" si="42">C47+1</f>
        <v>3</v>
      </c>
      <c r="D48" s="87" t="s">
        <v>426</v>
      </c>
      <c r="E48" s="99">
        <v>177</v>
      </c>
      <c r="F48" s="77" t="str">
        <f t="shared" si="27"/>
        <v>от 100 до 900 жителей</v>
      </c>
      <c r="G48" s="100">
        <f t="shared" si="28"/>
        <v>1</v>
      </c>
      <c r="H48" s="88" t="str">
        <f t="shared" si="6"/>
        <v>1</v>
      </c>
      <c r="I48" s="80" t="str">
        <f t="shared" si="38"/>
        <v>соответствует</v>
      </c>
      <c r="J48" s="80" t="str">
        <f t="shared" si="8"/>
        <v>1</v>
      </c>
      <c r="K48" s="80">
        <v>1</v>
      </c>
      <c r="L48" s="80" t="str">
        <f t="shared" si="39"/>
        <v>укомплектован</v>
      </c>
      <c r="M48" s="80" t="str">
        <f t="shared" si="10"/>
        <v>1</v>
      </c>
      <c r="N48" s="80"/>
      <c r="O48" s="81">
        <f t="shared" si="29"/>
        <v>1</v>
      </c>
      <c r="P48" s="89">
        <f t="shared" si="30"/>
        <v>1316117</v>
      </c>
      <c r="Q48" s="89">
        <f t="shared" si="31"/>
        <v>1316117</v>
      </c>
      <c r="R48" s="89">
        <f t="shared" si="32"/>
        <v>1316117</v>
      </c>
      <c r="S48" s="90">
        <f t="shared" si="40"/>
        <v>109676.41666666667</v>
      </c>
      <c r="T48" s="90">
        <f t="shared" si="41"/>
        <v>109676.41666666667</v>
      </c>
      <c r="U48" s="90">
        <f t="shared" si="41"/>
        <v>109676.41666666667</v>
      </c>
      <c r="V48" s="90">
        <f t="shared" si="41"/>
        <v>109676.41666666667</v>
      </c>
      <c r="W48" s="90">
        <f t="shared" si="41"/>
        <v>109676.41666666667</v>
      </c>
      <c r="X48" s="90">
        <f t="shared" si="41"/>
        <v>109676.41666666667</v>
      </c>
      <c r="Y48" s="90">
        <f t="shared" si="41"/>
        <v>109676.41666666667</v>
      </c>
      <c r="Z48" s="90">
        <f t="shared" si="41"/>
        <v>109676.41666666667</v>
      </c>
      <c r="AA48" s="90">
        <f t="shared" si="41"/>
        <v>109676.41666666667</v>
      </c>
      <c r="AB48" s="90">
        <f t="shared" si="41"/>
        <v>109676.41666666667</v>
      </c>
      <c r="AC48" s="90">
        <f t="shared" si="41"/>
        <v>109676.41666666667</v>
      </c>
      <c r="AD48" s="90">
        <f t="shared" si="41"/>
        <v>109676.41666666667</v>
      </c>
      <c r="AE48" s="91">
        <f t="shared" si="16"/>
        <v>1316117</v>
      </c>
      <c r="AF48" s="90">
        <f t="shared" si="34"/>
        <v>0</v>
      </c>
      <c r="AG48" s="90">
        <f t="shared" si="35"/>
        <v>0</v>
      </c>
      <c r="AH48" s="90">
        <f t="shared" si="36"/>
        <v>0</v>
      </c>
      <c r="AI48" s="90">
        <f t="shared" si="37"/>
        <v>0</v>
      </c>
      <c r="AJ48" s="91"/>
      <c r="AK48" s="92"/>
    </row>
    <row r="49" spans="1:37" ht="30" x14ac:dyDescent="0.25">
      <c r="A49" s="86">
        <f t="shared" si="21"/>
        <v>35</v>
      </c>
      <c r="B49" s="86"/>
      <c r="C49" s="86">
        <f t="shared" si="42"/>
        <v>4</v>
      </c>
      <c r="D49" s="87" t="s">
        <v>427</v>
      </c>
      <c r="E49" s="99">
        <v>171</v>
      </c>
      <c r="F49" s="77" t="str">
        <f t="shared" si="27"/>
        <v>от 100 до 900 жителей</v>
      </c>
      <c r="G49" s="100">
        <f t="shared" si="28"/>
        <v>1</v>
      </c>
      <c r="H49" s="88" t="str">
        <f t="shared" si="6"/>
        <v>1</v>
      </c>
      <c r="I49" s="80" t="str">
        <f t="shared" si="38"/>
        <v>соответствует</v>
      </c>
      <c r="J49" s="80" t="str">
        <f t="shared" si="8"/>
        <v>1</v>
      </c>
      <c r="K49" s="80">
        <v>1</v>
      </c>
      <c r="L49" s="80" t="str">
        <f t="shared" si="39"/>
        <v>укомплектован</v>
      </c>
      <c r="M49" s="80" t="str">
        <f t="shared" si="10"/>
        <v>1</v>
      </c>
      <c r="N49" s="80"/>
      <c r="O49" s="81">
        <f t="shared" si="29"/>
        <v>1</v>
      </c>
      <c r="P49" s="89">
        <f t="shared" si="30"/>
        <v>1316117</v>
      </c>
      <c r="Q49" s="89">
        <f t="shared" si="31"/>
        <v>1316117</v>
      </c>
      <c r="R49" s="89">
        <f t="shared" si="32"/>
        <v>1316117</v>
      </c>
      <c r="S49" s="90">
        <f t="shared" si="40"/>
        <v>109676.41666666667</v>
      </c>
      <c r="T49" s="90">
        <f t="shared" si="41"/>
        <v>109676.41666666667</v>
      </c>
      <c r="U49" s="90">
        <f t="shared" si="41"/>
        <v>109676.41666666667</v>
      </c>
      <c r="V49" s="90">
        <f t="shared" si="41"/>
        <v>109676.41666666667</v>
      </c>
      <c r="W49" s="90">
        <f t="shared" si="41"/>
        <v>109676.41666666667</v>
      </c>
      <c r="X49" s="90">
        <f t="shared" si="41"/>
        <v>109676.41666666667</v>
      </c>
      <c r="Y49" s="90">
        <f t="shared" si="41"/>
        <v>109676.41666666667</v>
      </c>
      <c r="Z49" s="90">
        <f t="shared" si="41"/>
        <v>109676.41666666667</v>
      </c>
      <c r="AA49" s="90">
        <f t="shared" si="41"/>
        <v>109676.41666666667</v>
      </c>
      <c r="AB49" s="90">
        <f t="shared" si="41"/>
        <v>109676.41666666667</v>
      </c>
      <c r="AC49" s="90">
        <f t="shared" si="41"/>
        <v>109676.41666666667</v>
      </c>
      <c r="AD49" s="90">
        <f t="shared" si="41"/>
        <v>109676.41666666667</v>
      </c>
      <c r="AE49" s="91">
        <f t="shared" si="16"/>
        <v>1316117</v>
      </c>
      <c r="AF49" s="90">
        <f t="shared" si="34"/>
        <v>13670.88</v>
      </c>
      <c r="AG49" s="90">
        <f t="shared" si="35"/>
        <v>13670.88</v>
      </c>
      <c r="AH49" s="90">
        <f t="shared" si="36"/>
        <v>13670.88</v>
      </c>
      <c r="AI49" s="90">
        <f t="shared" si="37"/>
        <v>13670.88</v>
      </c>
      <c r="AJ49" s="91">
        <v>54683.519999999997</v>
      </c>
      <c r="AK49" s="92"/>
    </row>
    <row r="50" spans="1:37" x14ac:dyDescent="0.25">
      <c r="A50" s="86">
        <f t="shared" si="21"/>
        <v>36</v>
      </c>
      <c r="B50" s="86"/>
      <c r="C50" s="86">
        <f t="shared" si="42"/>
        <v>5</v>
      </c>
      <c r="D50" s="87" t="s">
        <v>428</v>
      </c>
      <c r="E50" s="99">
        <v>356</v>
      </c>
      <c r="F50" s="77" t="str">
        <f t="shared" si="27"/>
        <v>от 100 до 900 жителей</v>
      </c>
      <c r="G50" s="100">
        <f t="shared" si="28"/>
        <v>1</v>
      </c>
      <c r="H50" s="88" t="str">
        <f t="shared" si="6"/>
        <v>1</v>
      </c>
      <c r="I50" s="80" t="str">
        <f t="shared" si="38"/>
        <v>соответствует</v>
      </c>
      <c r="J50" s="80" t="str">
        <f t="shared" si="8"/>
        <v>1</v>
      </c>
      <c r="K50" s="80">
        <v>1</v>
      </c>
      <c r="L50" s="80" t="str">
        <f t="shared" si="39"/>
        <v>укомплектован</v>
      </c>
      <c r="M50" s="80" t="str">
        <f t="shared" si="10"/>
        <v>1</v>
      </c>
      <c r="N50" s="80"/>
      <c r="O50" s="81">
        <f t="shared" si="29"/>
        <v>1</v>
      </c>
      <c r="P50" s="89">
        <f t="shared" si="30"/>
        <v>1316117</v>
      </c>
      <c r="Q50" s="89">
        <f t="shared" si="31"/>
        <v>1316117</v>
      </c>
      <c r="R50" s="89">
        <f t="shared" si="32"/>
        <v>1316117</v>
      </c>
      <c r="S50" s="90">
        <f t="shared" si="40"/>
        <v>109676.41666666667</v>
      </c>
      <c r="T50" s="90">
        <f t="shared" si="41"/>
        <v>109676.41666666667</v>
      </c>
      <c r="U50" s="90">
        <f t="shared" si="41"/>
        <v>109676.41666666667</v>
      </c>
      <c r="V50" s="90">
        <f t="shared" si="41"/>
        <v>109676.41666666667</v>
      </c>
      <c r="W50" s="90">
        <f t="shared" si="41"/>
        <v>109676.41666666667</v>
      </c>
      <c r="X50" s="90">
        <f t="shared" si="41"/>
        <v>109676.41666666667</v>
      </c>
      <c r="Y50" s="90">
        <f t="shared" si="41"/>
        <v>109676.41666666667</v>
      </c>
      <c r="Z50" s="90">
        <f t="shared" si="41"/>
        <v>109676.41666666667</v>
      </c>
      <c r="AA50" s="90">
        <f t="shared" si="41"/>
        <v>109676.41666666667</v>
      </c>
      <c r="AB50" s="90">
        <f t="shared" si="41"/>
        <v>109676.41666666667</v>
      </c>
      <c r="AC50" s="90">
        <f t="shared" si="41"/>
        <v>109676.41666666667</v>
      </c>
      <c r="AD50" s="90">
        <f t="shared" si="41"/>
        <v>109676.41666666667</v>
      </c>
      <c r="AE50" s="91">
        <f t="shared" si="16"/>
        <v>1316117</v>
      </c>
      <c r="AF50" s="90">
        <f t="shared" si="34"/>
        <v>11700</v>
      </c>
      <c r="AG50" s="90">
        <f t="shared" si="35"/>
        <v>11700</v>
      </c>
      <c r="AH50" s="90">
        <f t="shared" si="36"/>
        <v>11700</v>
      </c>
      <c r="AI50" s="90">
        <f t="shared" si="37"/>
        <v>11700</v>
      </c>
      <c r="AJ50" s="91">
        <v>46800</v>
      </c>
      <c r="AK50" s="92"/>
    </row>
    <row r="51" spans="1:37" x14ac:dyDescent="0.25">
      <c r="A51" s="86">
        <f t="shared" si="21"/>
        <v>37</v>
      </c>
      <c r="B51" s="86"/>
      <c r="C51" s="86">
        <f t="shared" si="42"/>
        <v>6</v>
      </c>
      <c r="D51" s="87" t="s">
        <v>429</v>
      </c>
      <c r="E51" s="99">
        <v>207</v>
      </c>
      <c r="F51" s="77" t="str">
        <f t="shared" si="27"/>
        <v>от 100 до 900 жителей</v>
      </c>
      <c r="G51" s="100">
        <f t="shared" si="28"/>
        <v>1</v>
      </c>
      <c r="H51" s="88" t="str">
        <f t="shared" si="6"/>
        <v>1</v>
      </c>
      <c r="I51" s="80" t="str">
        <f t="shared" si="38"/>
        <v>не соответствует</v>
      </c>
      <c r="J51" s="80" t="str">
        <f t="shared" si="8"/>
        <v>0,75</v>
      </c>
      <c r="K51" s="80">
        <v>0</v>
      </c>
      <c r="L51" s="80" t="str">
        <f t="shared" si="39"/>
        <v>укомплектован</v>
      </c>
      <c r="M51" s="80" t="str">
        <f t="shared" si="10"/>
        <v>1</v>
      </c>
      <c r="N51" s="80"/>
      <c r="O51" s="81">
        <f t="shared" si="29"/>
        <v>0.75</v>
      </c>
      <c r="P51" s="89">
        <f t="shared" si="30"/>
        <v>1316117</v>
      </c>
      <c r="Q51" s="89">
        <f t="shared" si="31"/>
        <v>987087.75</v>
      </c>
      <c r="R51" s="89">
        <f t="shared" si="32"/>
        <v>987088</v>
      </c>
      <c r="S51" s="90">
        <f t="shared" si="40"/>
        <v>82257.333333333328</v>
      </c>
      <c r="T51" s="90">
        <f t="shared" si="41"/>
        <v>82257.333333333328</v>
      </c>
      <c r="U51" s="90">
        <f t="shared" si="41"/>
        <v>82257.333333333328</v>
      </c>
      <c r="V51" s="90">
        <f t="shared" si="41"/>
        <v>82257.333333333328</v>
      </c>
      <c r="W51" s="90">
        <f t="shared" si="41"/>
        <v>82257.333333333328</v>
      </c>
      <c r="X51" s="90">
        <f t="shared" si="41"/>
        <v>82257.333333333328</v>
      </c>
      <c r="Y51" s="90">
        <f t="shared" si="41"/>
        <v>82257.333333333328</v>
      </c>
      <c r="Z51" s="90">
        <f t="shared" si="41"/>
        <v>82257.333333333328</v>
      </c>
      <c r="AA51" s="90">
        <f t="shared" si="41"/>
        <v>82257.333333333328</v>
      </c>
      <c r="AB51" s="90">
        <f t="shared" si="41"/>
        <v>82257.333333333328</v>
      </c>
      <c r="AC51" s="90">
        <f t="shared" si="41"/>
        <v>82257.333333333328</v>
      </c>
      <c r="AD51" s="90">
        <f t="shared" si="41"/>
        <v>82257.333333333328</v>
      </c>
      <c r="AE51" s="91">
        <f t="shared" si="16"/>
        <v>987088.00000000012</v>
      </c>
      <c r="AF51" s="90">
        <f t="shared" si="34"/>
        <v>0</v>
      </c>
      <c r="AG51" s="90">
        <f t="shared" si="35"/>
        <v>0</v>
      </c>
      <c r="AH51" s="90">
        <f t="shared" si="36"/>
        <v>0</v>
      </c>
      <c r="AI51" s="90">
        <f t="shared" si="37"/>
        <v>0</v>
      </c>
      <c r="AJ51" s="91"/>
      <c r="AK51" s="92"/>
    </row>
    <row r="52" spans="1:37" x14ac:dyDescent="0.25">
      <c r="A52" s="86">
        <f t="shared" si="21"/>
        <v>38</v>
      </c>
      <c r="B52" s="86"/>
      <c r="C52" s="86">
        <f t="shared" si="42"/>
        <v>7</v>
      </c>
      <c r="D52" s="87" t="s">
        <v>430</v>
      </c>
      <c r="E52" s="99">
        <v>227</v>
      </c>
      <c r="F52" s="77" t="str">
        <f t="shared" si="27"/>
        <v>от 100 до 900 жителей</v>
      </c>
      <c r="G52" s="100">
        <f t="shared" si="28"/>
        <v>1</v>
      </c>
      <c r="H52" s="88" t="str">
        <f t="shared" si="6"/>
        <v>1</v>
      </c>
      <c r="I52" s="80" t="str">
        <f t="shared" si="38"/>
        <v>соответствует</v>
      </c>
      <c r="J52" s="80" t="str">
        <f t="shared" si="8"/>
        <v>1</v>
      </c>
      <c r="K52" s="80">
        <v>1</v>
      </c>
      <c r="L52" s="80" t="str">
        <f t="shared" si="39"/>
        <v>укомплектован</v>
      </c>
      <c r="M52" s="80" t="str">
        <f t="shared" si="10"/>
        <v>1</v>
      </c>
      <c r="N52" s="80"/>
      <c r="O52" s="81">
        <f t="shared" si="29"/>
        <v>1</v>
      </c>
      <c r="P52" s="89">
        <f t="shared" si="30"/>
        <v>1316117</v>
      </c>
      <c r="Q52" s="89">
        <f t="shared" si="31"/>
        <v>1316117</v>
      </c>
      <c r="R52" s="89">
        <f t="shared" si="32"/>
        <v>1316117</v>
      </c>
      <c r="S52" s="90">
        <f t="shared" si="40"/>
        <v>109676.41666666667</v>
      </c>
      <c r="T52" s="90">
        <f t="shared" si="41"/>
        <v>109676.41666666667</v>
      </c>
      <c r="U52" s="90">
        <f t="shared" si="41"/>
        <v>109676.41666666667</v>
      </c>
      <c r="V52" s="90">
        <f t="shared" si="41"/>
        <v>109676.41666666667</v>
      </c>
      <c r="W52" s="90">
        <f t="shared" si="41"/>
        <v>109676.41666666667</v>
      </c>
      <c r="X52" s="90">
        <f t="shared" si="41"/>
        <v>109676.41666666667</v>
      </c>
      <c r="Y52" s="90">
        <f t="shared" si="41"/>
        <v>109676.41666666667</v>
      </c>
      <c r="Z52" s="90">
        <f t="shared" si="41"/>
        <v>109676.41666666667</v>
      </c>
      <c r="AA52" s="90">
        <f t="shared" si="41"/>
        <v>109676.41666666667</v>
      </c>
      <c r="AB52" s="90">
        <f t="shared" si="41"/>
        <v>109676.41666666667</v>
      </c>
      <c r="AC52" s="90">
        <f t="shared" si="41"/>
        <v>109676.41666666667</v>
      </c>
      <c r="AD52" s="90">
        <f t="shared" si="41"/>
        <v>109676.41666666667</v>
      </c>
      <c r="AE52" s="91">
        <f t="shared" si="16"/>
        <v>1316117</v>
      </c>
      <c r="AF52" s="90">
        <f t="shared" si="34"/>
        <v>13670.88</v>
      </c>
      <c r="AG52" s="90">
        <f t="shared" si="35"/>
        <v>13670.88</v>
      </c>
      <c r="AH52" s="90">
        <f t="shared" si="36"/>
        <v>13670.88</v>
      </c>
      <c r="AI52" s="90">
        <f t="shared" si="37"/>
        <v>13670.88</v>
      </c>
      <c r="AJ52" s="91">
        <v>54683.519999999997</v>
      </c>
      <c r="AK52" s="92"/>
    </row>
    <row r="53" spans="1:37" x14ac:dyDescent="0.25">
      <c r="A53" s="86">
        <f t="shared" si="21"/>
        <v>39</v>
      </c>
      <c r="B53" s="86"/>
      <c r="C53" s="86">
        <f t="shared" si="42"/>
        <v>8</v>
      </c>
      <c r="D53" s="87" t="s">
        <v>431</v>
      </c>
      <c r="E53" s="99">
        <v>176</v>
      </c>
      <c r="F53" s="77" t="str">
        <f t="shared" si="27"/>
        <v>от 100 до 900 жителей</v>
      </c>
      <c r="G53" s="100">
        <f t="shared" si="28"/>
        <v>1</v>
      </c>
      <c r="H53" s="88" t="str">
        <f t="shared" si="6"/>
        <v>1</v>
      </c>
      <c r="I53" s="80" t="str">
        <f t="shared" si="38"/>
        <v>соответствует</v>
      </c>
      <c r="J53" s="80" t="str">
        <f t="shared" si="8"/>
        <v>1</v>
      </c>
      <c r="K53" s="80">
        <v>1</v>
      </c>
      <c r="L53" s="80" t="str">
        <f t="shared" si="39"/>
        <v>укомплектован</v>
      </c>
      <c r="M53" s="80" t="str">
        <f t="shared" si="10"/>
        <v>1</v>
      </c>
      <c r="N53" s="80"/>
      <c r="O53" s="81">
        <f t="shared" si="29"/>
        <v>1</v>
      </c>
      <c r="P53" s="89">
        <f t="shared" si="30"/>
        <v>1316117</v>
      </c>
      <c r="Q53" s="89">
        <f t="shared" si="31"/>
        <v>1316117</v>
      </c>
      <c r="R53" s="89">
        <f t="shared" si="32"/>
        <v>1316117</v>
      </c>
      <c r="S53" s="90">
        <f t="shared" si="40"/>
        <v>109676.41666666667</v>
      </c>
      <c r="T53" s="90">
        <f t="shared" si="41"/>
        <v>109676.41666666667</v>
      </c>
      <c r="U53" s="90">
        <f t="shared" si="41"/>
        <v>109676.41666666667</v>
      </c>
      <c r="V53" s="90">
        <f t="shared" si="41"/>
        <v>109676.41666666667</v>
      </c>
      <c r="W53" s="90">
        <f t="shared" si="41"/>
        <v>109676.41666666667</v>
      </c>
      <c r="X53" s="90">
        <f t="shared" si="41"/>
        <v>109676.41666666667</v>
      </c>
      <c r="Y53" s="90">
        <f t="shared" si="41"/>
        <v>109676.41666666667</v>
      </c>
      <c r="Z53" s="90">
        <f t="shared" si="41"/>
        <v>109676.41666666667</v>
      </c>
      <c r="AA53" s="90">
        <f t="shared" si="41"/>
        <v>109676.41666666667</v>
      </c>
      <c r="AB53" s="90">
        <f t="shared" si="41"/>
        <v>109676.41666666667</v>
      </c>
      <c r="AC53" s="90">
        <f t="shared" si="41"/>
        <v>109676.41666666667</v>
      </c>
      <c r="AD53" s="90">
        <f t="shared" si="41"/>
        <v>109676.41666666667</v>
      </c>
      <c r="AE53" s="91">
        <f t="shared" si="16"/>
        <v>1316117</v>
      </c>
      <c r="AF53" s="90">
        <f t="shared" si="34"/>
        <v>13670.88</v>
      </c>
      <c r="AG53" s="90">
        <f t="shared" si="35"/>
        <v>13670.88</v>
      </c>
      <c r="AH53" s="90">
        <f t="shared" si="36"/>
        <v>13670.88</v>
      </c>
      <c r="AI53" s="90">
        <f t="shared" si="37"/>
        <v>13670.88</v>
      </c>
      <c r="AJ53" s="91">
        <v>54683.519999999997</v>
      </c>
      <c r="AK53" s="92"/>
    </row>
    <row r="54" spans="1:37" x14ac:dyDescent="0.25">
      <c r="A54" s="72"/>
      <c r="B54" s="72">
        <v>4</v>
      </c>
      <c r="C54" s="72"/>
      <c r="D54" s="74" t="s">
        <v>432</v>
      </c>
      <c r="E54" s="99"/>
      <c r="F54" s="77"/>
      <c r="G54" s="100"/>
      <c r="H54" s="88"/>
      <c r="I54" s="80"/>
      <c r="J54" s="80"/>
      <c r="K54" s="80"/>
      <c r="L54" s="80"/>
      <c r="M54" s="80"/>
      <c r="N54" s="80"/>
      <c r="O54" s="81"/>
      <c r="P54" s="82">
        <f t="shared" ref="P54:AJ54" si="43">SUM(P55:P71)</f>
        <v>22110765.600000001</v>
      </c>
      <c r="Q54" s="82">
        <f t="shared" si="43"/>
        <v>17241132.699999999</v>
      </c>
      <c r="R54" s="82">
        <f t="shared" si="43"/>
        <v>17241136</v>
      </c>
      <c r="S54" s="83">
        <f t="shared" si="43"/>
        <v>1436761.333333333</v>
      </c>
      <c r="T54" s="83">
        <f t="shared" si="43"/>
        <v>1436761.333333333</v>
      </c>
      <c r="U54" s="83">
        <f t="shared" si="43"/>
        <v>1436761.333333333</v>
      </c>
      <c r="V54" s="83">
        <f t="shared" si="43"/>
        <v>1436761.333333333</v>
      </c>
      <c r="W54" s="83">
        <f t="shared" si="43"/>
        <v>1436761.333333333</v>
      </c>
      <c r="X54" s="83">
        <f t="shared" si="43"/>
        <v>1436761.333333333</v>
      </c>
      <c r="Y54" s="83">
        <f t="shared" si="43"/>
        <v>1436761.333333333</v>
      </c>
      <c r="Z54" s="83">
        <f t="shared" si="43"/>
        <v>1436761.333333333</v>
      </c>
      <c r="AA54" s="83">
        <f t="shared" si="43"/>
        <v>1436761.333333333</v>
      </c>
      <c r="AB54" s="83">
        <f t="shared" si="43"/>
        <v>1436761.333333333</v>
      </c>
      <c r="AC54" s="83">
        <f t="shared" si="43"/>
        <v>1436761.333333333</v>
      </c>
      <c r="AD54" s="83">
        <f t="shared" si="43"/>
        <v>1436761.333333333</v>
      </c>
      <c r="AE54" s="84">
        <f t="shared" si="43"/>
        <v>17241136.000000004</v>
      </c>
      <c r="AF54" s="85">
        <f t="shared" si="43"/>
        <v>150254.39999999999</v>
      </c>
      <c r="AG54" s="85">
        <f t="shared" si="43"/>
        <v>150254.39999999999</v>
      </c>
      <c r="AH54" s="85">
        <f t="shared" si="43"/>
        <v>150254.39999999999</v>
      </c>
      <c r="AI54" s="85">
        <f t="shared" si="43"/>
        <v>150254.39999999999</v>
      </c>
      <c r="AJ54" s="84">
        <f t="shared" si="43"/>
        <v>601017.59999999998</v>
      </c>
      <c r="AK54" s="94"/>
    </row>
    <row r="55" spans="1:37" x14ac:dyDescent="0.25">
      <c r="A55" s="86">
        <f>A53+1</f>
        <v>40</v>
      </c>
      <c r="B55" s="86"/>
      <c r="C55" s="86">
        <v>1</v>
      </c>
      <c r="D55" s="87" t="s">
        <v>433</v>
      </c>
      <c r="E55" s="99">
        <v>52</v>
      </c>
      <c r="F55" s="77" t="str">
        <f t="shared" ref="F55:F71" si="44">IF(G55=0,"до 100 жителей",IF(G55=1,"от 100 до 900 жителей",IF(G55=2,"от 900 до 1500 жителей",IF(G55=3,"от 1500 до 2000 жителей",IF(G55=4,"более 2000 жителей")))))</f>
        <v>до 100 жителей</v>
      </c>
      <c r="G55" s="100">
        <f t="shared" ref="G55:G71" si="45">IF(E55&lt;100,0,(IF(E55&lt;900,1,(IF(E55&lt;1500,2,IF(E55&lt;2000,3,4))))))</f>
        <v>0</v>
      </c>
      <c r="H55" s="88">
        <f t="shared" si="6"/>
        <v>0.9</v>
      </c>
      <c r="I55" s="80" t="str">
        <f t="shared" ref="I55:I71" si="46">IF(K55=0,"не соответствует",IF(K55=1,"соответствует",))</f>
        <v>не соответствует</v>
      </c>
      <c r="J55" s="80" t="str">
        <f t="shared" si="8"/>
        <v>0,75</v>
      </c>
      <c r="K55" s="80">
        <v>0</v>
      </c>
      <c r="L55" s="80" t="str">
        <f t="shared" ref="L55:L71" si="47">IF(N55=0,"укомплектован",IF(N55=1,"не укомплектован",))</f>
        <v>укомплектован</v>
      </c>
      <c r="M55" s="80" t="str">
        <f t="shared" si="10"/>
        <v>1</v>
      </c>
      <c r="N55" s="80">
        <v>0</v>
      </c>
      <c r="O55" s="81">
        <f t="shared" ref="O55:O71" si="48">H55*J55*M55</f>
        <v>0.67500000000000004</v>
      </c>
      <c r="P55" s="89">
        <f t="shared" ref="P55:P69" si="49">IF(G55=0,$E$3*H55,IF(G55=4,$E$5*H55,IF(G55=1,$E$3,IF(G55=2,$E$4,IF(G55=3,$E$5)))))</f>
        <v>1184505.3</v>
      </c>
      <c r="Q55" s="89">
        <f t="shared" ref="Q55:Q71" si="50">IF(K55=0,P55*$I$7,P55)</f>
        <v>888378.97500000009</v>
      </c>
      <c r="R55" s="89">
        <f t="shared" ref="R55:R71" si="51">ROUND(IF(N55=1,Q55*$R$7,Q55),0)</f>
        <v>888379</v>
      </c>
      <c r="S55" s="90">
        <f>R55/12</f>
        <v>74031.583333333328</v>
      </c>
      <c r="T55" s="90">
        <f>S55</f>
        <v>74031.583333333328</v>
      </c>
      <c r="U55" s="90">
        <f t="shared" ref="U55:AD55" si="52">T55</f>
        <v>74031.583333333328</v>
      </c>
      <c r="V55" s="90">
        <f t="shared" si="52"/>
        <v>74031.583333333328</v>
      </c>
      <c r="W55" s="90">
        <f t="shared" si="52"/>
        <v>74031.583333333328</v>
      </c>
      <c r="X55" s="90">
        <f t="shared" si="52"/>
        <v>74031.583333333328</v>
      </c>
      <c r="Y55" s="90">
        <f t="shared" si="52"/>
        <v>74031.583333333328</v>
      </c>
      <c r="Z55" s="90">
        <f t="shared" si="52"/>
        <v>74031.583333333328</v>
      </c>
      <c r="AA55" s="90">
        <f t="shared" si="52"/>
        <v>74031.583333333328</v>
      </c>
      <c r="AB55" s="90">
        <f t="shared" si="52"/>
        <v>74031.583333333328</v>
      </c>
      <c r="AC55" s="90">
        <f t="shared" si="52"/>
        <v>74031.583333333328</v>
      </c>
      <c r="AD55" s="90">
        <f t="shared" si="52"/>
        <v>74031.583333333328</v>
      </c>
      <c r="AE55" s="91">
        <f t="shared" si="16"/>
        <v>888379.00000000012</v>
      </c>
      <c r="AF55" s="90">
        <f t="shared" ref="AF55:AF71" si="53">AJ55/4</f>
        <v>0</v>
      </c>
      <c r="AG55" s="90">
        <f t="shared" ref="AG55:AG71" si="54">AJ55/4</f>
        <v>0</v>
      </c>
      <c r="AH55" s="90">
        <f t="shared" ref="AH55:AH71" si="55">AJ55/4</f>
        <v>0</v>
      </c>
      <c r="AI55" s="90">
        <f t="shared" ref="AI55:AI71" si="56">AJ55/4</f>
        <v>0</v>
      </c>
      <c r="AJ55" s="91"/>
      <c r="AK55" s="92"/>
    </row>
    <row r="56" spans="1:37" x14ac:dyDescent="0.25">
      <c r="A56" s="86">
        <f t="shared" si="21"/>
        <v>41</v>
      </c>
      <c r="B56" s="86"/>
      <c r="C56" s="86">
        <f t="shared" ref="C56:C61" si="57">C55+1</f>
        <v>2</v>
      </c>
      <c r="D56" s="87" t="s">
        <v>434</v>
      </c>
      <c r="E56" s="99">
        <v>236</v>
      </c>
      <c r="F56" s="77" t="str">
        <f t="shared" si="44"/>
        <v>от 100 до 900 жителей</v>
      </c>
      <c r="G56" s="100">
        <f t="shared" si="45"/>
        <v>1</v>
      </c>
      <c r="H56" s="88" t="str">
        <f t="shared" si="6"/>
        <v>1</v>
      </c>
      <c r="I56" s="80" t="str">
        <f t="shared" si="46"/>
        <v>не соответствует</v>
      </c>
      <c r="J56" s="80" t="str">
        <f t="shared" si="8"/>
        <v>0,75</v>
      </c>
      <c r="K56" s="80">
        <v>0</v>
      </c>
      <c r="L56" s="80" t="str">
        <f t="shared" si="47"/>
        <v>укомплектован</v>
      </c>
      <c r="M56" s="80" t="str">
        <f t="shared" si="10"/>
        <v>1</v>
      </c>
      <c r="N56" s="80">
        <v>0</v>
      </c>
      <c r="O56" s="81">
        <f t="shared" si="48"/>
        <v>0.75</v>
      </c>
      <c r="P56" s="89">
        <f t="shared" si="49"/>
        <v>1316117</v>
      </c>
      <c r="Q56" s="89">
        <f t="shared" si="50"/>
        <v>987087.75</v>
      </c>
      <c r="R56" s="89">
        <f t="shared" si="51"/>
        <v>987088</v>
      </c>
      <c r="S56" s="90">
        <f t="shared" ref="S56:S71" si="58">R56/12</f>
        <v>82257.333333333328</v>
      </c>
      <c r="T56" s="90">
        <f t="shared" ref="T56:AD71" si="59">S56</f>
        <v>82257.333333333328</v>
      </c>
      <c r="U56" s="90">
        <f t="shared" si="59"/>
        <v>82257.333333333328</v>
      </c>
      <c r="V56" s="90">
        <f t="shared" si="59"/>
        <v>82257.333333333328</v>
      </c>
      <c r="W56" s="90">
        <f t="shared" si="59"/>
        <v>82257.333333333328</v>
      </c>
      <c r="X56" s="90">
        <f t="shared" si="59"/>
        <v>82257.333333333328</v>
      </c>
      <c r="Y56" s="90">
        <f t="shared" si="59"/>
        <v>82257.333333333328</v>
      </c>
      <c r="Z56" s="90">
        <f t="shared" si="59"/>
        <v>82257.333333333328</v>
      </c>
      <c r="AA56" s="90">
        <f t="shared" si="59"/>
        <v>82257.333333333328</v>
      </c>
      <c r="AB56" s="90">
        <f t="shared" si="59"/>
        <v>82257.333333333328</v>
      </c>
      <c r="AC56" s="90">
        <f t="shared" si="59"/>
        <v>82257.333333333328</v>
      </c>
      <c r="AD56" s="90">
        <f t="shared" si="59"/>
        <v>82257.333333333328</v>
      </c>
      <c r="AE56" s="91">
        <f t="shared" si="16"/>
        <v>987088.00000000012</v>
      </c>
      <c r="AF56" s="90">
        <f t="shared" si="53"/>
        <v>0</v>
      </c>
      <c r="AG56" s="90">
        <f t="shared" si="54"/>
        <v>0</v>
      </c>
      <c r="AH56" s="90">
        <f t="shared" si="55"/>
        <v>0</v>
      </c>
      <c r="AI56" s="90">
        <f t="shared" si="56"/>
        <v>0</v>
      </c>
      <c r="AJ56" s="91"/>
      <c r="AK56" s="92"/>
    </row>
    <row r="57" spans="1:37" x14ac:dyDescent="0.25">
      <c r="A57" s="86">
        <f t="shared" si="21"/>
        <v>42</v>
      </c>
      <c r="B57" s="86"/>
      <c r="C57" s="86">
        <f t="shared" si="57"/>
        <v>3</v>
      </c>
      <c r="D57" s="87" t="s">
        <v>435</v>
      </c>
      <c r="E57" s="99">
        <v>165</v>
      </c>
      <c r="F57" s="77" t="str">
        <f t="shared" si="44"/>
        <v>от 100 до 900 жителей</v>
      </c>
      <c r="G57" s="100">
        <f t="shared" si="45"/>
        <v>1</v>
      </c>
      <c r="H57" s="88" t="str">
        <f t="shared" si="6"/>
        <v>1</v>
      </c>
      <c r="I57" s="80" t="str">
        <f t="shared" si="46"/>
        <v>не соответствует</v>
      </c>
      <c r="J57" s="80" t="str">
        <f t="shared" si="8"/>
        <v>0,75</v>
      </c>
      <c r="K57" s="80">
        <v>0</v>
      </c>
      <c r="L57" s="80" t="str">
        <f t="shared" si="47"/>
        <v>укомплектован</v>
      </c>
      <c r="M57" s="80" t="str">
        <f t="shared" si="10"/>
        <v>1</v>
      </c>
      <c r="N57" s="80">
        <v>0</v>
      </c>
      <c r="O57" s="81">
        <f t="shared" si="48"/>
        <v>0.75</v>
      </c>
      <c r="P57" s="89">
        <f t="shared" si="49"/>
        <v>1316117</v>
      </c>
      <c r="Q57" s="89">
        <f t="shared" si="50"/>
        <v>987087.75</v>
      </c>
      <c r="R57" s="89">
        <f t="shared" si="51"/>
        <v>987088</v>
      </c>
      <c r="S57" s="90">
        <f t="shared" si="58"/>
        <v>82257.333333333328</v>
      </c>
      <c r="T57" s="90">
        <f t="shared" si="59"/>
        <v>82257.333333333328</v>
      </c>
      <c r="U57" s="90">
        <f t="shared" si="59"/>
        <v>82257.333333333328</v>
      </c>
      <c r="V57" s="90">
        <f t="shared" si="59"/>
        <v>82257.333333333328</v>
      </c>
      <c r="W57" s="90">
        <f t="shared" si="59"/>
        <v>82257.333333333328</v>
      </c>
      <c r="X57" s="90">
        <f t="shared" si="59"/>
        <v>82257.333333333328</v>
      </c>
      <c r="Y57" s="90">
        <f t="shared" si="59"/>
        <v>82257.333333333328</v>
      </c>
      <c r="Z57" s="90">
        <f t="shared" si="59"/>
        <v>82257.333333333328</v>
      </c>
      <c r="AA57" s="90">
        <f t="shared" si="59"/>
        <v>82257.333333333328</v>
      </c>
      <c r="AB57" s="90">
        <f t="shared" si="59"/>
        <v>82257.333333333328</v>
      </c>
      <c r="AC57" s="90">
        <f t="shared" si="59"/>
        <v>82257.333333333328</v>
      </c>
      <c r="AD57" s="90">
        <f t="shared" si="59"/>
        <v>82257.333333333328</v>
      </c>
      <c r="AE57" s="91">
        <f t="shared" si="16"/>
        <v>987088.00000000012</v>
      </c>
      <c r="AF57" s="90">
        <f t="shared" si="53"/>
        <v>11700</v>
      </c>
      <c r="AG57" s="90">
        <f t="shared" si="54"/>
        <v>11700</v>
      </c>
      <c r="AH57" s="90">
        <f t="shared" si="55"/>
        <v>11700</v>
      </c>
      <c r="AI57" s="90">
        <f t="shared" si="56"/>
        <v>11700</v>
      </c>
      <c r="AJ57" s="91">
        <v>46800</v>
      </c>
      <c r="AK57" s="92"/>
    </row>
    <row r="58" spans="1:37" x14ac:dyDescent="0.25">
      <c r="A58" s="86">
        <f t="shared" si="21"/>
        <v>43</v>
      </c>
      <c r="B58" s="86"/>
      <c r="C58" s="86">
        <f t="shared" si="57"/>
        <v>4</v>
      </c>
      <c r="D58" s="87" t="s">
        <v>436</v>
      </c>
      <c r="E58" s="99">
        <v>140</v>
      </c>
      <c r="F58" s="77" t="str">
        <f t="shared" si="44"/>
        <v>от 100 до 900 жителей</v>
      </c>
      <c r="G58" s="100">
        <f t="shared" si="45"/>
        <v>1</v>
      </c>
      <c r="H58" s="88" t="str">
        <f t="shared" si="6"/>
        <v>1</v>
      </c>
      <c r="I58" s="80" t="str">
        <f t="shared" si="46"/>
        <v>не соответствует</v>
      </c>
      <c r="J58" s="80" t="str">
        <f t="shared" si="8"/>
        <v>0,75</v>
      </c>
      <c r="K58" s="80">
        <v>0</v>
      </c>
      <c r="L58" s="80" t="str">
        <f t="shared" si="47"/>
        <v>укомплектован</v>
      </c>
      <c r="M58" s="80" t="str">
        <f t="shared" si="10"/>
        <v>1</v>
      </c>
      <c r="N58" s="80">
        <v>0</v>
      </c>
      <c r="O58" s="81">
        <f t="shared" si="48"/>
        <v>0.75</v>
      </c>
      <c r="P58" s="89">
        <f t="shared" si="49"/>
        <v>1316117</v>
      </c>
      <c r="Q58" s="89">
        <f t="shared" si="50"/>
        <v>987087.75</v>
      </c>
      <c r="R58" s="89">
        <f t="shared" si="51"/>
        <v>987088</v>
      </c>
      <c r="S58" s="90">
        <f t="shared" si="58"/>
        <v>82257.333333333328</v>
      </c>
      <c r="T58" s="90">
        <f t="shared" si="59"/>
        <v>82257.333333333328</v>
      </c>
      <c r="U58" s="90">
        <f t="shared" si="59"/>
        <v>82257.333333333328</v>
      </c>
      <c r="V58" s="90">
        <f t="shared" si="59"/>
        <v>82257.333333333328</v>
      </c>
      <c r="W58" s="90">
        <f t="shared" si="59"/>
        <v>82257.333333333328</v>
      </c>
      <c r="X58" s="90">
        <f t="shared" si="59"/>
        <v>82257.333333333328</v>
      </c>
      <c r="Y58" s="90">
        <f t="shared" si="59"/>
        <v>82257.333333333328</v>
      </c>
      <c r="Z58" s="90">
        <f t="shared" si="59"/>
        <v>82257.333333333328</v>
      </c>
      <c r="AA58" s="90">
        <f t="shared" si="59"/>
        <v>82257.333333333328</v>
      </c>
      <c r="AB58" s="90">
        <f t="shared" si="59"/>
        <v>82257.333333333328</v>
      </c>
      <c r="AC58" s="90">
        <f t="shared" si="59"/>
        <v>82257.333333333328</v>
      </c>
      <c r="AD58" s="90">
        <f t="shared" si="59"/>
        <v>82257.333333333328</v>
      </c>
      <c r="AE58" s="91">
        <f t="shared" si="16"/>
        <v>987088.00000000012</v>
      </c>
      <c r="AF58" s="90">
        <f t="shared" si="53"/>
        <v>13670.88</v>
      </c>
      <c r="AG58" s="90">
        <f t="shared" si="54"/>
        <v>13670.88</v>
      </c>
      <c r="AH58" s="90">
        <f t="shared" si="55"/>
        <v>13670.88</v>
      </c>
      <c r="AI58" s="90">
        <f t="shared" si="56"/>
        <v>13670.88</v>
      </c>
      <c r="AJ58" s="91">
        <v>54683.519999999997</v>
      </c>
      <c r="AK58" s="92"/>
    </row>
    <row r="59" spans="1:37" x14ac:dyDescent="0.25">
      <c r="A59" s="86">
        <f t="shared" si="21"/>
        <v>44</v>
      </c>
      <c r="B59" s="86"/>
      <c r="C59" s="86">
        <f t="shared" si="57"/>
        <v>5</v>
      </c>
      <c r="D59" s="87" t="s">
        <v>437</v>
      </c>
      <c r="E59" s="99">
        <v>318</v>
      </c>
      <c r="F59" s="77" t="str">
        <f t="shared" si="44"/>
        <v>от 100 до 900 жителей</v>
      </c>
      <c r="G59" s="100">
        <f t="shared" si="45"/>
        <v>1</v>
      </c>
      <c r="H59" s="88" t="str">
        <f t="shared" si="6"/>
        <v>1</v>
      </c>
      <c r="I59" s="80" t="str">
        <f t="shared" si="46"/>
        <v>не соответствует</v>
      </c>
      <c r="J59" s="80" t="str">
        <f t="shared" si="8"/>
        <v>0,75</v>
      </c>
      <c r="K59" s="80">
        <v>0</v>
      </c>
      <c r="L59" s="80" t="str">
        <f t="shared" si="47"/>
        <v>укомплектован</v>
      </c>
      <c r="M59" s="80" t="str">
        <f t="shared" si="10"/>
        <v>1</v>
      </c>
      <c r="N59" s="80"/>
      <c r="O59" s="81">
        <f t="shared" si="48"/>
        <v>0.75</v>
      </c>
      <c r="P59" s="89">
        <f t="shared" si="49"/>
        <v>1316117</v>
      </c>
      <c r="Q59" s="89">
        <f t="shared" si="50"/>
        <v>987087.75</v>
      </c>
      <c r="R59" s="89">
        <f t="shared" si="51"/>
        <v>987088</v>
      </c>
      <c r="S59" s="90">
        <f t="shared" si="58"/>
        <v>82257.333333333328</v>
      </c>
      <c r="T59" s="90">
        <f t="shared" si="59"/>
        <v>82257.333333333328</v>
      </c>
      <c r="U59" s="90">
        <f t="shared" si="59"/>
        <v>82257.333333333328</v>
      </c>
      <c r="V59" s="90">
        <f t="shared" si="59"/>
        <v>82257.333333333328</v>
      </c>
      <c r="W59" s="90">
        <f t="shared" si="59"/>
        <v>82257.333333333328</v>
      </c>
      <c r="X59" s="90">
        <f t="shared" si="59"/>
        <v>82257.333333333328</v>
      </c>
      <c r="Y59" s="90">
        <f t="shared" si="59"/>
        <v>82257.333333333328</v>
      </c>
      <c r="Z59" s="90">
        <f t="shared" si="59"/>
        <v>82257.333333333328</v>
      </c>
      <c r="AA59" s="90">
        <f t="shared" si="59"/>
        <v>82257.333333333328</v>
      </c>
      <c r="AB59" s="90">
        <f t="shared" si="59"/>
        <v>82257.333333333328</v>
      </c>
      <c r="AC59" s="90">
        <f t="shared" si="59"/>
        <v>82257.333333333328</v>
      </c>
      <c r="AD59" s="90">
        <f t="shared" si="59"/>
        <v>82257.333333333328</v>
      </c>
      <c r="AE59" s="91">
        <f t="shared" si="16"/>
        <v>987088.00000000012</v>
      </c>
      <c r="AF59" s="90">
        <f t="shared" si="53"/>
        <v>11700</v>
      </c>
      <c r="AG59" s="90">
        <f t="shared" si="54"/>
        <v>11700</v>
      </c>
      <c r="AH59" s="90">
        <f t="shared" si="55"/>
        <v>11700</v>
      </c>
      <c r="AI59" s="90">
        <f t="shared" si="56"/>
        <v>11700</v>
      </c>
      <c r="AJ59" s="91">
        <v>46800</v>
      </c>
      <c r="AK59" s="92"/>
    </row>
    <row r="60" spans="1:37" x14ac:dyDescent="0.25">
      <c r="A60" s="86">
        <f t="shared" si="21"/>
        <v>45</v>
      </c>
      <c r="B60" s="86"/>
      <c r="C60" s="86">
        <f t="shared" si="57"/>
        <v>6</v>
      </c>
      <c r="D60" s="87" t="s">
        <v>438</v>
      </c>
      <c r="E60" s="99">
        <v>103</v>
      </c>
      <c r="F60" s="77" t="str">
        <f t="shared" si="44"/>
        <v>от 100 до 900 жителей</v>
      </c>
      <c r="G60" s="100">
        <f t="shared" si="45"/>
        <v>1</v>
      </c>
      <c r="H60" s="88" t="str">
        <f t="shared" si="6"/>
        <v>1</v>
      </c>
      <c r="I60" s="80" t="str">
        <f t="shared" si="46"/>
        <v>не соответствует</v>
      </c>
      <c r="J60" s="80" t="str">
        <f t="shared" si="8"/>
        <v>0,75</v>
      </c>
      <c r="K60" s="80">
        <v>0</v>
      </c>
      <c r="L60" s="80" t="str">
        <f t="shared" si="47"/>
        <v>укомплектован</v>
      </c>
      <c r="M60" s="80" t="str">
        <f t="shared" si="10"/>
        <v>1</v>
      </c>
      <c r="N60" s="80"/>
      <c r="O60" s="81">
        <f t="shared" si="48"/>
        <v>0.75</v>
      </c>
      <c r="P60" s="89">
        <f t="shared" si="49"/>
        <v>1316117</v>
      </c>
      <c r="Q60" s="89">
        <f t="shared" si="50"/>
        <v>987087.75</v>
      </c>
      <c r="R60" s="89">
        <f t="shared" si="51"/>
        <v>987088</v>
      </c>
      <c r="S60" s="90">
        <f t="shared" si="58"/>
        <v>82257.333333333328</v>
      </c>
      <c r="T60" s="90">
        <f t="shared" si="59"/>
        <v>82257.333333333328</v>
      </c>
      <c r="U60" s="90">
        <f t="shared" si="59"/>
        <v>82257.333333333328</v>
      </c>
      <c r="V60" s="90">
        <f t="shared" si="59"/>
        <v>82257.333333333328</v>
      </c>
      <c r="W60" s="90">
        <f t="shared" si="59"/>
        <v>82257.333333333328</v>
      </c>
      <c r="X60" s="90">
        <f t="shared" si="59"/>
        <v>82257.333333333328</v>
      </c>
      <c r="Y60" s="90">
        <f t="shared" si="59"/>
        <v>82257.333333333328</v>
      </c>
      <c r="Z60" s="90">
        <f t="shared" si="59"/>
        <v>82257.333333333328</v>
      </c>
      <c r="AA60" s="90">
        <f t="shared" si="59"/>
        <v>82257.333333333328</v>
      </c>
      <c r="AB60" s="90">
        <f t="shared" si="59"/>
        <v>82257.333333333328</v>
      </c>
      <c r="AC60" s="90">
        <f t="shared" si="59"/>
        <v>82257.333333333328</v>
      </c>
      <c r="AD60" s="90">
        <f t="shared" si="59"/>
        <v>82257.333333333328</v>
      </c>
      <c r="AE60" s="91">
        <f>SUM(S60:AD60)</f>
        <v>987088.00000000012</v>
      </c>
      <c r="AF60" s="90">
        <f t="shared" si="53"/>
        <v>13670.88</v>
      </c>
      <c r="AG60" s="90">
        <f t="shared" si="54"/>
        <v>13670.88</v>
      </c>
      <c r="AH60" s="90">
        <f t="shared" si="55"/>
        <v>13670.88</v>
      </c>
      <c r="AI60" s="90">
        <f t="shared" si="56"/>
        <v>13670.88</v>
      </c>
      <c r="AJ60" s="91">
        <v>54683.519999999997</v>
      </c>
      <c r="AK60" s="92"/>
    </row>
    <row r="61" spans="1:37" x14ac:dyDescent="0.25">
      <c r="A61" s="86">
        <f>A60+1</f>
        <v>46</v>
      </c>
      <c r="B61" s="86"/>
      <c r="C61" s="86">
        <f t="shared" si="57"/>
        <v>7</v>
      </c>
      <c r="D61" s="87" t="s">
        <v>439</v>
      </c>
      <c r="E61" s="99">
        <v>673</v>
      </c>
      <c r="F61" s="77" t="str">
        <f t="shared" si="44"/>
        <v>от 100 до 900 жителей</v>
      </c>
      <c r="G61" s="100">
        <f t="shared" si="45"/>
        <v>1</v>
      </c>
      <c r="H61" s="88" t="str">
        <f t="shared" si="6"/>
        <v>1</v>
      </c>
      <c r="I61" s="80" t="str">
        <f t="shared" si="46"/>
        <v>соответствует</v>
      </c>
      <c r="J61" s="80" t="str">
        <f t="shared" si="8"/>
        <v>1</v>
      </c>
      <c r="K61" s="80">
        <v>1</v>
      </c>
      <c r="L61" s="80" t="str">
        <f t="shared" si="47"/>
        <v>укомплектован</v>
      </c>
      <c r="M61" s="80" t="str">
        <f t="shared" si="10"/>
        <v>1</v>
      </c>
      <c r="N61" s="80">
        <v>0</v>
      </c>
      <c r="O61" s="81">
        <f t="shared" si="48"/>
        <v>1</v>
      </c>
      <c r="P61" s="89">
        <f t="shared" si="49"/>
        <v>1316117</v>
      </c>
      <c r="Q61" s="89">
        <f t="shared" si="50"/>
        <v>1316117</v>
      </c>
      <c r="R61" s="89">
        <f t="shared" si="51"/>
        <v>1316117</v>
      </c>
      <c r="S61" s="90">
        <f t="shared" si="58"/>
        <v>109676.41666666667</v>
      </c>
      <c r="T61" s="90">
        <f t="shared" si="59"/>
        <v>109676.41666666667</v>
      </c>
      <c r="U61" s="90">
        <f t="shared" si="59"/>
        <v>109676.41666666667</v>
      </c>
      <c r="V61" s="90">
        <f t="shared" si="59"/>
        <v>109676.41666666667</v>
      </c>
      <c r="W61" s="90">
        <f t="shared" si="59"/>
        <v>109676.41666666667</v>
      </c>
      <c r="X61" s="90">
        <f t="shared" si="59"/>
        <v>109676.41666666667</v>
      </c>
      <c r="Y61" s="90">
        <f t="shared" si="59"/>
        <v>109676.41666666667</v>
      </c>
      <c r="Z61" s="90">
        <f t="shared" si="59"/>
        <v>109676.41666666667</v>
      </c>
      <c r="AA61" s="90">
        <f t="shared" si="59"/>
        <v>109676.41666666667</v>
      </c>
      <c r="AB61" s="90">
        <f t="shared" si="59"/>
        <v>109676.41666666667</v>
      </c>
      <c r="AC61" s="90">
        <f t="shared" si="59"/>
        <v>109676.41666666667</v>
      </c>
      <c r="AD61" s="90">
        <f t="shared" si="59"/>
        <v>109676.41666666667</v>
      </c>
      <c r="AE61" s="91">
        <f>SUM(S61:AD61)</f>
        <v>1316117</v>
      </c>
      <c r="AF61" s="90">
        <f t="shared" si="53"/>
        <v>11700</v>
      </c>
      <c r="AG61" s="90">
        <f t="shared" si="54"/>
        <v>11700</v>
      </c>
      <c r="AH61" s="90">
        <f t="shared" si="55"/>
        <v>11700</v>
      </c>
      <c r="AI61" s="90">
        <f t="shared" si="56"/>
        <v>11700</v>
      </c>
      <c r="AJ61" s="91">
        <v>46800</v>
      </c>
      <c r="AK61" s="92"/>
    </row>
    <row r="62" spans="1:37" x14ac:dyDescent="0.25">
      <c r="A62" s="86">
        <f>A61+1</f>
        <v>47</v>
      </c>
      <c r="B62" s="86"/>
      <c r="C62" s="86">
        <f>C61+1</f>
        <v>8</v>
      </c>
      <c r="D62" s="87" t="s">
        <v>440</v>
      </c>
      <c r="E62" s="99">
        <v>122</v>
      </c>
      <c r="F62" s="77" t="str">
        <f t="shared" si="44"/>
        <v>от 100 до 900 жителей</v>
      </c>
      <c r="G62" s="100">
        <f t="shared" si="45"/>
        <v>1</v>
      </c>
      <c r="H62" s="88" t="str">
        <f t="shared" si="6"/>
        <v>1</v>
      </c>
      <c r="I62" s="80" t="str">
        <f t="shared" si="46"/>
        <v>не соответствует</v>
      </c>
      <c r="J62" s="80" t="str">
        <f t="shared" si="8"/>
        <v>0,75</v>
      </c>
      <c r="K62" s="80">
        <v>0</v>
      </c>
      <c r="L62" s="80" t="str">
        <f t="shared" si="47"/>
        <v>укомплектован</v>
      </c>
      <c r="M62" s="80" t="str">
        <f t="shared" si="10"/>
        <v>1</v>
      </c>
      <c r="N62" s="80"/>
      <c r="O62" s="81">
        <f t="shared" si="48"/>
        <v>0.75</v>
      </c>
      <c r="P62" s="89">
        <f t="shared" si="49"/>
        <v>1316117</v>
      </c>
      <c r="Q62" s="89">
        <f t="shared" si="50"/>
        <v>987087.75</v>
      </c>
      <c r="R62" s="89">
        <f t="shared" si="51"/>
        <v>987088</v>
      </c>
      <c r="S62" s="90">
        <f t="shared" si="58"/>
        <v>82257.333333333328</v>
      </c>
      <c r="T62" s="90">
        <f t="shared" si="59"/>
        <v>82257.333333333328</v>
      </c>
      <c r="U62" s="90">
        <f t="shared" si="59"/>
        <v>82257.333333333328</v>
      </c>
      <c r="V62" s="90">
        <f t="shared" si="59"/>
        <v>82257.333333333328</v>
      </c>
      <c r="W62" s="90">
        <f t="shared" si="59"/>
        <v>82257.333333333328</v>
      </c>
      <c r="X62" s="90">
        <f t="shared" si="59"/>
        <v>82257.333333333328</v>
      </c>
      <c r="Y62" s="90">
        <f t="shared" si="59"/>
        <v>82257.333333333328</v>
      </c>
      <c r="Z62" s="90">
        <f t="shared" si="59"/>
        <v>82257.333333333328</v>
      </c>
      <c r="AA62" s="90">
        <f t="shared" si="59"/>
        <v>82257.333333333328</v>
      </c>
      <c r="AB62" s="90">
        <f t="shared" si="59"/>
        <v>82257.333333333328</v>
      </c>
      <c r="AC62" s="90">
        <f t="shared" si="59"/>
        <v>82257.333333333328</v>
      </c>
      <c r="AD62" s="90">
        <f t="shared" si="59"/>
        <v>82257.333333333328</v>
      </c>
      <c r="AE62" s="91">
        <f t="shared" si="16"/>
        <v>987088.00000000012</v>
      </c>
      <c r="AF62" s="90">
        <f t="shared" si="53"/>
        <v>13670.88</v>
      </c>
      <c r="AG62" s="90">
        <f t="shared" si="54"/>
        <v>13670.88</v>
      </c>
      <c r="AH62" s="90">
        <f t="shared" si="55"/>
        <v>13670.88</v>
      </c>
      <c r="AI62" s="90">
        <f t="shared" si="56"/>
        <v>13670.88</v>
      </c>
      <c r="AJ62" s="91">
        <v>54683.519999999997</v>
      </c>
      <c r="AK62" s="92"/>
    </row>
    <row r="63" spans="1:37" x14ac:dyDescent="0.25">
      <c r="A63" s="86">
        <f t="shared" si="21"/>
        <v>48</v>
      </c>
      <c r="B63" s="86"/>
      <c r="C63" s="86">
        <f t="shared" ref="C63:C69" si="60">C62+1</f>
        <v>9</v>
      </c>
      <c r="D63" s="87" t="s">
        <v>441</v>
      </c>
      <c r="E63" s="99">
        <v>101</v>
      </c>
      <c r="F63" s="77" t="str">
        <f t="shared" si="44"/>
        <v>от 100 до 900 жителей</v>
      </c>
      <c r="G63" s="100">
        <f t="shared" si="45"/>
        <v>1</v>
      </c>
      <c r="H63" s="88" t="str">
        <f t="shared" si="6"/>
        <v>1</v>
      </c>
      <c r="I63" s="80" t="str">
        <f t="shared" si="46"/>
        <v>не соответствует</v>
      </c>
      <c r="J63" s="80" t="str">
        <f t="shared" si="8"/>
        <v>0,75</v>
      </c>
      <c r="K63" s="80">
        <v>0</v>
      </c>
      <c r="L63" s="80" t="str">
        <f t="shared" si="47"/>
        <v>укомплектован</v>
      </c>
      <c r="M63" s="80" t="str">
        <f t="shared" si="10"/>
        <v>1</v>
      </c>
      <c r="N63" s="101">
        <v>0</v>
      </c>
      <c r="O63" s="81">
        <f t="shared" si="48"/>
        <v>0.75</v>
      </c>
      <c r="P63" s="89">
        <f t="shared" si="49"/>
        <v>1316117</v>
      </c>
      <c r="Q63" s="89">
        <f t="shared" si="50"/>
        <v>987087.75</v>
      </c>
      <c r="R63" s="89">
        <f t="shared" si="51"/>
        <v>987088</v>
      </c>
      <c r="S63" s="90">
        <f t="shared" si="58"/>
        <v>82257.333333333328</v>
      </c>
      <c r="T63" s="90">
        <f t="shared" si="59"/>
        <v>82257.333333333328</v>
      </c>
      <c r="U63" s="90">
        <f t="shared" si="59"/>
        <v>82257.333333333328</v>
      </c>
      <c r="V63" s="90">
        <f t="shared" si="59"/>
        <v>82257.333333333328</v>
      </c>
      <c r="W63" s="90">
        <f t="shared" si="59"/>
        <v>82257.333333333328</v>
      </c>
      <c r="X63" s="90">
        <f t="shared" si="59"/>
        <v>82257.333333333328</v>
      </c>
      <c r="Y63" s="90">
        <f t="shared" si="59"/>
        <v>82257.333333333328</v>
      </c>
      <c r="Z63" s="90">
        <f t="shared" si="59"/>
        <v>82257.333333333328</v>
      </c>
      <c r="AA63" s="90">
        <f t="shared" si="59"/>
        <v>82257.333333333328</v>
      </c>
      <c r="AB63" s="90">
        <f t="shared" si="59"/>
        <v>82257.333333333328</v>
      </c>
      <c r="AC63" s="90">
        <f t="shared" si="59"/>
        <v>82257.333333333328</v>
      </c>
      <c r="AD63" s="90">
        <f t="shared" si="59"/>
        <v>82257.333333333328</v>
      </c>
      <c r="AE63" s="91">
        <f t="shared" si="16"/>
        <v>987088.00000000012</v>
      </c>
      <c r="AF63" s="90">
        <f t="shared" si="53"/>
        <v>13670.88</v>
      </c>
      <c r="AG63" s="90">
        <f t="shared" si="54"/>
        <v>13670.88</v>
      </c>
      <c r="AH63" s="90">
        <f t="shared" si="55"/>
        <v>13670.88</v>
      </c>
      <c r="AI63" s="90">
        <f t="shared" si="56"/>
        <v>13670.88</v>
      </c>
      <c r="AJ63" s="91">
        <v>54683.519999999997</v>
      </c>
      <c r="AK63" s="92"/>
    </row>
    <row r="64" spans="1:37" x14ac:dyDescent="0.25">
      <c r="A64" s="86">
        <f t="shared" si="21"/>
        <v>49</v>
      </c>
      <c r="B64" s="86"/>
      <c r="C64" s="86">
        <f t="shared" si="60"/>
        <v>10</v>
      </c>
      <c r="D64" s="87" t="s">
        <v>442</v>
      </c>
      <c r="E64" s="99">
        <v>195</v>
      </c>
      <c r="F64" s="77" t="str">
        <f t="shared" si="44"/>
        <v>от 100 до 900 жителей</v>
      </c>
      <c r="G64" s="100">
        <f t="shared" si="45"/>
        <v>1</v>
      </c>
      <c r="H64" s="88" t="str">
        <f t="shared" si="6"/>
        <v>1</v>
      </c>
      <c r="I64" s="80" t="str">
        <f t="shared" si="46"/>
        <v>соответствует</v>
      </c>
      <c r="J64" s="80" t="str">
        <f t="shared" si="8"/>
        <v>1</v>
      </c>
      <c r="K64" s="80">
        <v>1</v>
      </c>
      <c r="L64" s="80" t="str">
        <f t="shared" si="47"/>
        <v>укомплектован</v>
      </c>
      <c r="M64" s="80" t="str">
        <f t="shared" si="10"/>
        <v>1</v>
      </c>
      <c r="N64" s="80"/>
      <c r="O64" s="81">
        <f t="shared" si="48"/>
        <v>1</v>
      </c>
      <c r="P64" s="89">
        <f t="shared" si="49"/>
        <v>1316117</v>
      </c>
      <c r="Q64" s="89">
        <f t="shared" si="50"/>
        <v>1316117</v>
      </c>
      <c r="R64" s="89">
        <f t="shared" si="51"/>
        <v>1316117</v>
      </c>
      <c r="S64" s="90">
        <f t="shared" si="58"/>
        <v>109676.41666666667</v>
      </c>
      <c r="T64" s="90">
        <f t="shared" si="59"/>
        <v>109676.41666666667</v>
      </c>
      <c r="U64" s="90">
        <f t="shared" si="59"/>
        <v>109676.41666666667</v>
      </c>
      <c r="V64" s="90">
        <f t="shared" si="59"/>
        <v>109676.41666666667</v>
      </c>
      <c r="W64" s="90">
        <f t="shared" si="59"/>
        <v>109676.41666666667</v>
      </c>
      <c r="X64" s="90">
        <f t="shared" si="59"/>
        <v>109676.41666666667</v>
      </c>
      <c r="Y64" s="90">
        <f t="shared" si="59"/>
        <v>109676.41666666667</v>
      </c>
      <c r="Z64" s="90">
        <f t="shared" si="59"/>
        <v>109676.41666666667</v>
      </c>
      <c r="AA64" s="90">
        <f t="shared" si="59"/>
        <v>109676.41666666667</v>
      </c>
      <c r="AB64" s="90">
        <f t="shared" si="59"/>
        <v>109676.41666666667</v>
      </c>
      <c r="AC64" s="90">
        <f t="shared" si="59"/>
        <v>109676.41666666667</v>
      </c>
      <c r="AD64" s="90">
        <f t="shared" si="59"/>
        <v>109676.41666666667</v>
      </c>
      <c r="AE64" s="91">
        <f t="shared" si="16"/>
        <v>1316117</v>
      </c>
      <c r="AF64" s="90">
        <f t="shared" si="53"/>
        <v>11700</v>
      </c>
      <c r="AG64" s="90">
        <f t="shared" si="54"/>
        <v>11700</v>
      </c>
      <c r="AH64" s="90">
        <f t="shared" si="55"/>
        <v>11700</v>
      </c>
      <c r="AI64" s="90">
        <f t="shared" si="56"/>
        <v>11700</v>
      </c>
      <c r="AJ64" s="91">
        <v>46800</v>
      </c>
      <c r="AK64" s="92"/>
    </row>
    <row r="65" spans="1:37" x14ac:dyDescent="0.25">
      <c r="A65" s="86">
        <f t="shared" si="21"/>
        <v>50</v>
      </c>
      <c r="B65" s="86"/>
      <c r="C65" s="86">
        <f t="shared" si="60"/>
        <v>11</v>
      </c>
      <c r="D65" s="87" t="s">
        <v>443</v>
      </c>
      <c r="E65" s="99">
        <v>193</v>
      </c>
      <c r="F65" s="77" t="str">
        <f t="shared" si="44"/>
        <v>от 100 до 900 жителей</v>
      </c>
      <c r="G65" s="100">
        <f t="shared" si="45"/>
        <v>1</v>
      </c>
      <c r="H65" s="88" t="str">
        <f t="shared" si="6"/>
        <v>1</v>
      </c>
      <c r="I65" s="80" t="str">
        <f t="shared" si="46"/>
        <v>не соответствует</v>
      </c>
      <c r="J65" s="80" t="str">
        <f t="shared" si="8"/>
        <v>0,75</v>
      </c>
      <c r="K65" s="80">
        <v>0</v>
      </c>
      <c r="L65" s="80" t="str">
        <f t="shared" si="47"/>
        <v>укомплектован</v>
      </c>
      <c r="M65" s="80" t="str">
        <f t="shared" si="10"/>
        <v>1</v>
      </c>
      <c r="N65" s="80"/>
      <c r="O65" s="81">
        <f t="shared" si="48"/>
        <v>0.75</v>
      </c>
      <c r="P65" s="89">
        <f t="shared" si="49"/>
        <v>1316117</v>
      </c>
      <c r="Q65" s="89">
        <f t="shared" si="50"/>
        <v>987087.75</v>
      </c>
      <c r="R65" s="89">
        <f t="shared" si="51"/>
        <v>987088</v>
      </c>
      <c r="S65" s="90">
        <f t="shared" si="58"/>
        <v>82257.333333333328</v>
      </c>
      <c r="T65" s="90">
        <f t="shared" si="59"/>
        <v>82257.333333333328</v>
      </c>
      <c r="U65" s="90">
        <f t="shared" si="59"/>
        <v>82257.333333333328</v>
      </c>
      <c r="V65" s="90">
        <f t="shared" si="59"/>
        <v>82257.333333333328</v>
      </c>
      <c r="W65" s="90">
        <f t="shared" si="59"/>
        <v>82257.333333333328</v>
      </c>
      <c r="X65" s="90">
        <f t="shared" si="59"/>
        <v>82257.333333333328</v>
      </c>
      <c r="Y65" s="90">
        <f t="shared" si="59"/>
        <v>82257.333333333328</v>
      </c>
      <c r="Z65" s="90">
        <f t="shared" si="59"/>
        <v>82257.333333333328</v>
      </c>
      <c r="AA65" s="90">
        <f t="shared" si="59"/>
        <v>82257.333333333328</v>
      </c>
      <c r="AB65" s="90">
        <f t="shared" si="59"/>
        <v>82257.333333333328</v>
      </c>
      <c r="AC65" s="90">
        <f t="shared" si="59"/>
        <v>82257.333333333328</v>
      </c>
      <c r="AD65" s="90">
        <f t="shared" si="59"/>
        <v>82257.333333333328</v>
      </c>
      <c r="AE65" s="91">
        <f t="shared" si="16"/>
        <v>987088.00000000012</v>
      </c>
      <c r="AF65" s="90">
        <f t="shared" si="53"/>
        <v>11700</v>
      </c>
      <c r="AG65" s="90">
        <f t="shared" si="54"/>
        <v>11700</v>
      </c>
      <c r="AH65" s="90">
        <f t="shared" si="55"/>
        <v>11700</v>
      </c>
      <c r="AI65" s="90">
        <f t="shared" si="56"/>
        <v>11700</v>
      </c>
      <c r="AJ65" s="91">
        <v>46800</v>
      </c>
      <c r="AK65" s="92"/>
    </row>
    <row r="66" spans="1:37" x14ac:dyDescent="0.25">
      <c r="A66" s="86">
        <f t="shared" si="21"/>
        <v>51</v>
      </c>
      <c r="B66" s="86"/>
      <c r="C66" s="86">
        <f t="shared" si="60"/>
        <v>12</v>
      </c>
      <c r="D66" s="87" t="s">
        <v>444</v>
      </c>
      <c r="E66" s="99">
        <v>153</v>
      </c>
      <c r="F66" s="77" t="str">
        <f t="shared" si="44"/>
        <v>от 100 до 900 жителей</v>
      </c>
      <c r="G66" s="100">
        <f t="shared" si="45"/>
        <v>1</v>
      </c>
      <c r="H66" s="88" t="str">
        <f t="shared" si="6"/>
        <v>1</v>
      </c>
      <c r="I66" s="80" t="str">
        <f t="shared" si="46"/>
        <v>не соответствует</v>
      </c>
      <c r="J66" s="80" t="str">
        <f t="shared" si="8"/>
        <v>0,75</v>
      </c>
      <c r="K66" s="80">
        <v>0</v>
      </c>
      <c r="L66" s="80" t="str">
        <f t="shared" si="47"/>
        <v>укомплектован</v>
      </c>
      <c r="M66" s="80" t="str">
        <f t="shared" si="10"/>
        <v>1</v>
      </c>
      <c r="N66" s="102"/>
      <c r="O66" s="81">
        <f t="shared" si="48"/>
        <v>0.75</v>
      </c>
      <c r="P66" s="89">
        <f t="shared" si="49"/>
        <v>1316117</v>
      </c>
      <c r="Q66" s="89">
        <f t="shared" si="50"/>
        <v>987087.75</v>
      </c>
      <c r="R66" s="89">
        <f t="shared" si="51"/>
        <v>987088</v>
      </c>
      <c r="S66" s="90">
        <f t="shared" si="58"/>
        <v>82257.333333333328</v>
      </c>
      <c r="T66" s="90">
        <f t="shared" si="59"/>
        <v>82257.333333333328</v>
      </c>
      <c r="U66" s="90">
        <f t="shared" si="59"/>
        <v>82257.333333333328</v>
      </c>
      <c r="V66" s="90">
        <f t="shared" si="59"/>
        <v>82257.333333333328</v>
      </c>
      <c r="W66" s="90">
        <f t="shared" si="59"/>
        <v>82257.333333333328</v>
      </c>
      <c r="X66" s="90">
        <f t="shared" si="59"/>
        <v>82257.333333333328</v>
      </c>
      <c r="Y66" s="90">
        <f t="shared" si="59"/>
        <v>82257.333333333328</v>
      </c>
      <c r="Z66" s="90">
        <f t="shared" si="59"/>
        <v>82257.333333333328</v>
      </c>
      <c r="AA66" s="90">
        <f t="shared" si="59"/>
        <v>82257.333333333328</v>
      </c>
      <c r="AB66" s="90">
        <f t="shared" si="59"/>
        <v>82257.333333333328</v>
      </c>
      <c r="AC66" s="90">
        <f t="shared" si="59"/>
        <v>82257.333333333328</v>
      </c>
      <c r="AD66" s="90">
        <f t="shared" si="59"/>
        <v>82257.333333333328</v>
      </c>
      <c r="AE66" s="91">
        <f t="shared" si="16"/>
        <v>987088.00000000012</v>
      </c>
      <c r="AF66" s="90">
        <f t="shared" si="53"/>
        <v>11700</v>
      </c>
      <c r="AG66" s="90">
        <f t="shared" si="54"/>
        <v>11700</v>
      </c>
      <c r="AH66" s="90">
        <f t="shared" si="55"/>
        <v>11700</v>
      </c>
      <c r="AI66" s="90">
        <f t="shared" si="56"/>
        <v>11700</v>
      </c>
      <c r="AJ66" s="91">
        <v>46800</v>
      </c>
      <c r="AK66" s="92"/>
    </row>
    <row r="67" spans="1:37" x14ac:dyDescent="0.25">
      <c r="A67" s="86">
        <f t="shared" si="21"/>
        <v>52</v>
      </c>
      <c r="B67" s="86"/>
      <c r="C67" s="86">
        <f t="shared" si="60"/>
        <v>13</v>
      </c>
      <c r="D67" s="87" t="s">
        <v>445</v>
      </c>
      <c r="E67" s="99">
        <v>142</v>
      </c>
      <c r="F67" s="77" t="str">
        <f t="shared" si="44"/>
        <v>от 100 до 900 жителей</v>
      </c>
      <c r="G67" s="100">
        <f t="shared" si="45"/>
        <v>1</v>
      </c>
      <c r="H67" s="88" t="str">
        <f t="shared" si="6"/>
        <v>1</v>
      </c>
      <c r="I67" s="80" t="str">
        <f t="shared" si="46"/>
        <v>не соответствует</v>
      </c>
      <c r="J67" s="80" t="str">
        <f t="shared" si="8"/>
        <v>0,75</v>
      </c>
      <c r="K67" s="80">
        <v>0</v>
      </c>
      <c r="L67" s="80" t="str">
        <f t="shared" si="47"/>
        <v>укомплектован</v>
      </c>
      <c r="M67" s="80" t="str">
        <f t="shared" si="10"/>
        <v>1</v>
      </c>
      <c r="N67" s="102"/>
      <c r="O67" s="81">
        <f t="shared" si="48"/>
        <v>0.75</v>
      </c>
      <c r="P67" s="89">
        <f t="shared" si="49"/>
        <v>1316117</v>
      </c>
      <c r="Q67" s="89">
        <f t="shared" si="50"/>
        <v>987087.75</v>
      </c>
      <c r="R67" s="89">
        <f t="shared" si="51"/>
        <v>987088</v>
      </c>
      <c r="S67" s="90">
        <f t="shared" si="58"/>
        <v>82257.333333333328</v>
      </c>
      <c r="T67" s="90">
        <f t="shared" si="59"/>
        <v>82257.333333333328</v>
      </c>
      <c r="U67" s="90">
        <f t="shared" si="59"/>
        <v>82257.333333333328</v>
      </c>
      <c r="V67" s="90">
        <f t="shared" si="59"/>
        <v>82257.333333333328</v>
      </c>
      <c r="W67" s="90">
        <f t="shared" si="59"/>
        <v>82257.333333333328</v>
      </c>
      <c r="X67" s="90">
        <f t="shared" si="59"/>
        <v>82257.333333333328</v>
      </c>
      <c r="Y67" s="90">
        <f t="shared" si="59"/>
        <v>82257.333333333328</v>
      </c>
      <c r="Z67" s="90">
        <f t="shared" si="59"/>
        <v>82257.333333333328</v>
      </c>
      <c r="AA67" s="90">
        <f t="shared" si="59"/>
        <v>82257.333333333328</v>
      </c>
      <c r="AB67" s="90">
        <f t="shared" si="59"/>
        <v>82257.333333333328</v>
      </c>
      <c r="AC67" s="90">
        <f t="shared" si="59"/>
        <v>82257.333333333328</v>
      </c>
      <c r="AD67" s="90">
        <f t="shared" si="59"/>
        <v>82257.333333333328</v>
      </c>
      <c r="AE67" s="91">
        <f t="shared" si="16"/>
        <v>987088.00000000012</v>
      </c>
      <c r="AF67" s="90">
        <f t="shared" si="53"/>
        <v>13670.88</v>
      </c>
      <c r="AG67" s="90">
        <f t="shared" si="54"/>
        <v>13670.88</v>
      </c>
      <c r="AH67" s="90">
        <f t="shared" si="55"/>
        <v>13670.88</v>
      </c>
      <c r="AI67" s="90">
        <f t="shared" si="56"/>
        <v>13670.88</v>
      </c>
      <c r="AJ67" s="91">
        <v>54683.519999999997</v>
      </c>
      <c r="AK67" s="92"/>
    </row>
    <row r="68" spans="1:37" x14ac:dyDescent="0.25">
      <c r="A68" s="86">
        <f t="shared" si="21"/>
        <v>53</v>
      </c>
      <c r="B68" s="86"/>
      <c r="C68" s="86">
        <f t="shared" si="60"/>
        <v>14</v>
      </c>
      <c r="D68" s="87" t="s">
        <v>446</v>
      </c>
      <c r="E68" s="99">
        <v>319</v>
      </c>
      <c r="F68" s="77" t="str">
        <f t="shared" si="44"/>
        <v>от 100 до 900 жителей</v>
      </c>
      <c r="G68" s="100">
        <f t="shared" si="45"/>
        <v>1</v>
      </c>
      <c r="H68" s="88" t="str">
        <f t="shared" si="6"/>
        <v>1</v>
      </c>
      <c r="I68" s="80" t="str">
        <f t="shared" si="46"/>
        <v>не соответствует</v>
      </c>
      <c r="J68" s="80" t="str">
        <f t="shared" si="8"/>
        <v>0,75</v>
      </c>
      <c r="K68" s="80">
        <v>0</v>
      </c>
      <c r="L68" s="80" t="str">
        <f t="shared" si="47"/>
        <v>укомплектован</v>
      </c>
      <c r="M68" s="80" t="str">
        <f t="shared" si="10"/>
        <v>1</v>
      </c>
      <c r="N68" s="102">
        <v>0</v>
      </c>
      <c r="O68" s="81">
        <f t="shared" si="48"/>
        <v>0.75</v>
      </c>
      <c r="P68" s="89">
        <f t="shared" si="49"/>
        <v>1316117</v>
      </c>
      <c r="Q68" s="89">
        <f t="shared" si="50"/>
        <v>987087.75</v>
      </c>
      <c r="R68" s="89">
        <f t="shared" si="51"/>
        <v>987088</v>
      </c>
      <c r="S68" s="90">
        <f t="shared" si="58"/>
        <v>82257.333333333328</v>
      </c>
      <c r="T68" s="90">
        <f t="shared" si="59"/>
        <v>82257.333333333328</v>
      </c>
      <c r="U68" s="90">
        <f t="shared" si="59"/>
        <v>82257.333333333328</v>
      </c>
      <c r="V68" s="90">
        <f t="shared" si="59"/>
        <v>82257.333333333328</v>
      </c>
      <c r="W68" s="90">
        <f t="shared" si="59"/>
        <v>82257.333333333328</v>
      </c>
      <c r="X68" s="90">
        <f t="shared" si="59"/>
        <v>82257.333333333328</v>
      </c>
      <c r="Y68" s="90">
        <f t="shared" si="59"/>
        <v>82257.333333333328</v>
      </c>
      <c r="Z68" s="90">
        <f t="shared" si="59"/>
        <v>82257.333333333328</v>
      </c>
      <c r="AA68" s="90">
        <f t="shared" si="59"/>
        <v>82257.333333333328</v>
      </c>
      <c r="AB68" s="90">
        <f t="shared" si="59"/>
        <v>82257.333333333328</v>
      </c>
      <c r="AC68" s="90">
        <f t="shared" si="59"/>
        <v>82257.333333333328</v>
      </c>
      <c r="AD68" s="90">
        <f t="shared" si="59"/>
        <v>82257.333333333328</v>
      </c>
      <c r="AE68" s="91">
        <f t="shared" si="16"/>
        <v>987088.00000000012</v>
      </c>
      <c r="AF68" s="90">
        <f t="shared" si="53"/>
        <v>0</v>
      </c>
      <c r="AG68" s="90">
        <f t="shared" si="54"/>
        <v>0</v>
      </c>
      <c r="AH68" s="90">
        <f t="shared" si="55"/>
        <v>0</v>
      </c>
      <c r="AI68" s="90">
        <f t="shared" si="56"/>
        <v>0</v>
      </c>
      <c r="AJ68" s="91"/>
      <c r="AK68" s="92"/>
    </row>
    <row r="69" spans="1:37" x14ac:dyDescent="0.25">
      <c r="A69" s="86">
        <f t="shared" si="21"/>
        <v>54</v>
      </c>
      <c r="B69" s="86"/>
      <c r="C69" s="86">
        <f t="shared" si="60"/>
        <v>15</v>
      </c>
      <c r="D69" s="87" t="s">
        <v>447</v>
      </c>
      <c r="E69" s="99">
        <v>238</v>
      </c>
      <c r="F69" s="77" t="str">
        <f t="shared" si="44"/>
        <v>от 100 до 900 жителей</v>
      </c>
      <c r="G69" s="100">
        <f t="shared" si="45"/>
        <v>1</v>
      </c>
      <c r="H69" s="88" t="str">
        <f t="shared" si="6"/>
        <v>1</v>
      </c>
      <c r="I69" s="80" t="str">
        <f t="shared" si="46"/>
        <v>не соответствует</v>
      </c>
      <c r="J69" s="80" t="str">
        <f t="shared" si="8"/>
        <v>0,75</v>
      </c>
      <c r="K69" s="80">
        <v>0</v>
      </c>
      <c r="L69" s="80" t="str">
        <f t="shared" si="47"/>
        <v>укомплектован</v>
      </c>
      <c r="M69" s="80" t="str">
        <f t="shared" si="10"/>
        <v>1</v>
      </c>
      <c r="N69" s="102"/>
      <c r="O69" s="81">
        <f t="shared" si="48"/>
        <v>0.75</v>
      </c>
      <c r="P69" s="89">
        <f t="shared" si="49"/>
        <v>1316117</v>
      </c>
      <c r="Q69" s="89">
        <f t="shared" si="50"/>
        <v>987087.75</v>
      </c>
      <c r="R69" s="89">
        <f t="shared" si="51"/>
        <v>987088</v>
      </c>
      <c r="S69" s="90">
        <f t="shared" si="58"/>
        <v>82257.333333333328</v>
      </c>
      <c r="T69" s="90">
        <f t="shared" si="59"/>
        <v>82257.333333333328</v>
      </c>
      <c r="U69" s="90">
        <f t="shared" si="59"/>
        <v>82257.333333333328</v>
      </c>
      <c r="V69" s="90">
        <f t="shared" si="59"/>
        <v>82257.333333333328</v>
      </c>
      <c r="W69" s="90">
        <f t="shared" si="59"/>
        <v>82257.333333333328</v>
      </c>
      <c r="X69" s="90">
        <f t="shared" si="59"/>
        <v>82257.333333333328</v>
      </c>
      <c r="Y69" s="90">
        <f t="shared" si="59"/>
        <v>82257.333333333328</v>
      </c>
      <c r="Z69" s="90">
        <f t="shared" si="59"/>
        <v>82257.333333333328</v>
      </c>
      <c r="AA69" s="90">
        <f t="shared" si="59"/>
        <v>82257.333333333328</v>
      </c>
      <c r="AB69" s="90">
        <f t="shared" si="59"/>
        <v>82257.333333333328</v>
      </c>
      <c r="AC69" s="90">
        <f t="shared" si="59"/>
        <v>82257.333333333328</v>
      </c>
      <c r="AD69" s="90">
        <f t="shared" si="59"/>
        <v>82257.333333333328</v>
      </c>
      <c r="AE69" s="91">
        <f t="shared" si="16"/>
        <v>987088.00000000012</v>
      </c>
      <c r="AF69" s="90">
        <f t="shared" si="53"/>
        <v>11700</v>
      </c>
      <c r="AG69" s="90">
        <f t="shared" si="54"/>
        <v>11700</v>
      </c>
      <c r="AH69" s="90">
        <f t="shared" si="55"/>
        <v>11700</v>
      </c>
      <c r="AI69" s="90">
        <f t="shared" si="56"/>
        <v>11700</v>
      </c>
      <c r="AJ69" s="91">
        <v>46800</v>
      </c>
      <c r="AK69" s="92"/>
    </row>
    <row r="70" spans="1:37" x14ac:dyDescent="0.25">
      <c r="A70" s="86">
        <f>A69+1</f>
        <v>55</v>
      </c>
      <c r="B70" s="86"/>
      <c r="C70" s="86">
        <f>C69+1</f>
        <v>16</v>
      </c>
      <c r="D70" s="87" t="s">
        <v>448</v>
      </c>
      <c r="E70" s="99">
        <v>292</v>
      </c>
      <c r="F70" s="77" t="str">
        <f t="shared" si="44"/>
        <v>от 100 до 900 жителей</v>
      </c>
      <c r="G70" s="100">
        <f t="shared" si="45"/>
        <v>1</v>
      </c>
      <c r="H70" s="88" t="str">
        <f t="shared" si="6"/>
        <v>1</v>
      </c>
      <c r="I70" s="80" t="str">
        <f t="shared" si="46"/>
        <v>не соответствует</v>
      </c>
      <c r="J70" s="80" t="str">
        <f t="shared" si="8"/>
        <v>0,75</v>
      </c>
      <c r="K70" s="80">
        <v>0</v>
      </c>
      <c r="L70" s="80" t="str">
        <f t="shared" si="47"/>
        <v>укомплектован</v>
      </c>
      <c r="M70" s="80" t="str">
        <f t="shared" si="10"/>
        <v>1</v>
      </c>
      <c r="N70" s="102"/>
      <c r="O70" s="81">
        <f t="shared" si="48"/>
        <v>0.75</v>
      </c>
      <c r="P70" s="89">
        <f>IF(G70=0,$E$3*H70,IF(G70=4,$E$5*H70,IF(G70=1,$E$3,IF(G70=2,$E$4,IF(G70=3,$E$5)))))</f>
        <v>1316117</v>
      </c>
      <c r="Q70" s="89">
        <f t="shared" si="50"/>
        <v>987087.75</v>
      </c>
      <c r="R70" s="89">
        <f t="shared" si="51"/>
        <v>987088</v>
      </c>
      <c r="S70" s="90">
        <f t="shared" si="58"/>
        <v>82257.333333333328</v>
      </c>
      <c r="T70" s="90">
        <f t="shared" si="59"/>
        <v>82257.333333333328</v>
      </c>
      <c r="U70" s="90">
        <f t="shared" si="59"/>
        <v>82257.333333333328</v>
      </c>
      <c r="V70" s="90">
        <f t="shared" si="59"/>
        <v>82257.333333333328</v>
      </c>
      <c r="W70" s="90">
        <f t="shared" si="59"/>
        <v>82257.333333333328</v>
      </c>
      <c r="X70" s="90">
        <f t="shared" si="59"/>
        <v>82257.333333333328</v>
      </c>
      <c r="Y70" s="90">
        <f t="shared" si="59"/>
        <v>82257.333333333328</v>
      </c>
      <c r="Z70" s="90">
        <f t="shared" si="59"/>
        <v>82257.333333333328</v>
      </c>
      <c r="AA70" s="90">
        <f t="shared" si="59"/>
        <v>82257.333333333328</v>
      </c>
      <c r="AB70" s="90">
        <f t="shared" si="59"/>
        <v>82257.333333333328</v>
      </c>
      <c r="AC70" s="90">
        <f t="shared" si="59"/>
        <v>82257.333333333328</v>
      </c>
      <c r="AD70" s="90">
        <f t="shared" si="59"/>
        <v>82257.333333333328</v>
      </c>
      <c r="AE70" s="91">
        <f t="shared" si="16"/>
        <v>987088.00000000012</v>
      </c>
      <c r="AF70" s="90">
        <f t="shared" si="53"/>
        <v>0</v>
      </c>
      <c r="AG70" s="90">
        <f t="shared" si="54"/>
        <v>0</v>
      </c>
      <c r="AH70" s="90">
        <f t="shared" si="55"/>
        <v>0</v>
      </c>
      <c r="AI70" s="90">
        <f t="shared" si="56"/>
        <v>0</v>
      </c>
      <c r="AJ70" s="91"/>
      <c r="AK70" s="92"/>
    </row>
    <row r="71" spans="1:37" x14ac:dyDescent="0.25">
      <c r="A71" s="86">
        <f t="shared" si="21"/>
        <v>56</v>
      </c>
      <c r="B71" s="86"/>
      <c r="C71" s="86">
        <f>C70+1</f>
        <v>17</v>
      </c>
      <c r="D71" s="87" t="s">
        <v>449</v>
      </c>
      <c r="E71" s="99">
        <v>29</v>
      </c>
      <c r="F71" s="77" t="str">
        <f t="shared" si="44"/>
        <v>до 100 жителей</v>
      </c>
      <c r="G71" s="100">
        <f t="shared" si="45"/>
        <v>0</v>
      </c>
      <c r="H71" s="88">
        <f t="shared" si="6"/>
        <v>0.9</v>
      </c>
      <c r="I71" s="80" t="str">
        <f t="shared" si="46"/>
        <v>не соответствует</v>
      </c>
      <c r="J71" s="80" t="str">
        <f t="shared" si="8"/>
        <v>0,75</v>
      </c>
      <c r="K71" s="80">
        <v>0</v>
      </c>
      <c r="L71" s="80" t="str">
        <f t="shared" si="47"/>
        <v>укомплектован</v>
      </c>
      <c r="M71" s="80" t="str">
        <f t="shared" si="10"/>
        <v>1</v>
      </c>
      <c r="N71" s="102"/>
      <c r="O71" s="81">
        <f t="shared" si="48"/>
        <v>0.67500000000000004</v>
      </c>
      <c r="P71" s="89">
        <f>IF(G71=0,$E$3*H71,IF(G71=4,$E$5*H71,IF(G71=1,$E$3,IF(G71=2,$E$4,IF(G71=3,$E$5)))))</f>
        <v>1184505.3</v>
      </c>
      <c r="Q71" s="89">
        <f t="shared" si="50"/>
        <v>888378.97500000009</v>
      </c>
      <c r="R71" s="89">
        <f t="shared" si="51"/>
        <v>888379</v>
      </c>
      <c r="S71" s="90">
        <f t="shared" si="58"/>
        <v>74031.583333333328</v>
      </c>
      <c r="T71" s="90">
        <f t="shared" si="59"/>
        <v>74031.583333333328</v>
      </c>
      <c r="U71" s="90">
        <f t="shared" si="59"/>
        <v>74031.583333333328</v>
      </c>
      <c r="V71" s="90">
        <f t="shared" si="59"/>
        <v>74031.583333333328</v>
      </c>
      <c r="W71" s="90">
        <f t="shared" si="59"/>
        <v>74031.583333333328</v>
      </c>
      <c r="X71" s="90">
        <f t="shared" si="59"/>
        <v>74031.583333333328</v>
      </c>
      <c r="Y71" s="90">
        <f t="shared" si="59"/>
        <v>74031.583333333328</v>
      </c>
      <c r="Z71" s="90">
        <f t="shared" si="59"/>
        <v>74031.583333333328</v>
      </c>
      <c r="AA71" s="90">
        <f t="shared" si="59"/>
        <v>74031.583333333328</v>
      </c>
      <c r="AB71" s="90">
        <f t="shared" si="59"/>
        <v>74031.583333333328</v>
      </c>
      <c r="AC71" s="90">
        <f t="shared" si="59"/>
        <v>74031.583333333328</v>
      </c>
      <c r="AD71" s="90">
        <f t="shared" si="59"/>
        <v>74031.583333333328</v>
      </c>
      <c r="AE71" s="91">
        <f t="shared" si="16"/>
        <v>888379.00000000012</v>
      </c>
      <c r="AF71" s="90">
        <f t="shared" si="53"/>
        <v>0</v>
      </c>
      <c r="AG71" s="90">
        <f t="shared" si="54"/>
        <v>0</v>
      </c>
      <c r="AH71" s="90">
        <f t="shared" si="55"/>
        <v>0</v>
      </c>
      <c r="AI71" s="90">
        <f t="shared" si="56"/>
        <v>0</v>
      </c>
      <c r="AJ71" s="91"/>
      <c r="AK71" s="92"/>
    </row>
    <row r="72" spans="1:37" ht="30.75" customHeight="1" x14ac:dyDescent="0.25">
      <c r="A72" s="72"/>
      <c r="B72" s="72">
        <v>5</v>
      </c>
      <c r="C72" s="72"/>
      <c r="D72" s="74" t="s">
        <v>450</v>
      </c>
      <c r="E72" s="99"/>
      <c r="F72" s="77"/>
      <c r="G72" s="100"/>
      <c r="H72" s="88"/>
      <c r="I72" s="80"/>
      <c r="J72" s="80"/>
      <c r="K72" s="80"/>
      <c r="L72" s="80"/>
      <c r="M72" s="80"/>
      <c r="N72" s="102"/>
      <c r="O72" s="81"/>
      <c r="P72" s="82">
        <f t="shared" ref="P72:AD72" si="61">SUM(P73:P96)</f>
        <v>35555644.299999997</v>
      </c>
      <c r="Q72" s="82">
        <f t="shared" si="61"/>
        <v>27324791.725000001</v>
      </c>
      <c r="R72" s="82">
        <f t="shared" si="61"/>
        <v>26584479</v>
      </c>
      <c r="S72" s="83">
        <f>SUM(S73:S96)</f>
        <v>2215373.2499999991</v>
      </c>
      <c r="T72" s="83">
        <f t="shared" si="61"/>
        <v>2215373.2499999991</v>
      </c>
      <c r="U72" s="83">
        <f t="shared" si="61"/>
        <v>2215373.2499999991</v>
      </c>
      <c r="V72" s="83">
        <f t="shared" si="61"/>
        <v>2215373.2499999991</v>
      </c>
      <c r="W72" s="83">
        <f t="shared" si="61"/>
        <v>2215373.2499999991</v>
      </c>
      <c r="X72" s="83">
        <f t="shared" si="61"/>
        <v>2215373.2499999991</v>
      </c>
      <c r="Y72" s="83">
        <f t="shared" si="61"/>
        <v>2215373.2499999991</v>
      </c>
      <c r="Z72" s="83">
        <f t="shared" si="61"/>
        <v>2215373.2499999991</v>
      </c>
      <c r="AA72" s="83">
        <f t="shared" si="61"/>
        <v>2215373.2499999991</v>
      </c>
      <c r="AB72" s="83">
        <f t="shared" si="61"/>
        <v>2215373.2499999991</v>
      </c>
      <c r="AC72" s="83">
        <f t="shared" si="61"/>
        <v>2215373.2499999991</v>
      </c>
      <c r="AD72" s="83">
        <f t="shared" si="61"/>
        <v>2215373.2499999991</v>
      </c>
      <c r="AE72" s="84">
        <f>SUM(AE73:AE96)</f>
        <v>26584479</v>
      </c>
      <c r="AF72" s="85">
        <f t="shared" ref="AF72:AI72" si="62">SUM(AF73:AF96)</f>
        <v>302479.68000000005</v>
      </c>
      <c r="AG72" s="85">
        <f t="shared" si="62"/>
        <v>302479.68000000005</v>
      </c>
      <c r="AH72" s="85">
        <f t="shared" si="62"/>
        <v>302479.68000000005</v>
      </c>
      <c r="AI72" s="85">
        <f t="shared" si="62"/>
        <v>302479.68000000005</v>
      </c>
      <c r="AJ72" s="84">
        <f>SUM(AJ73:AJ96)</f>
        <v>1209918.7200000002</v>
      </c>
      <c r="AK72" s="94"/>
    </row>
    <row r="73" spans="1:37" ht="30" x14ac:dyDescent="0.25">
      <c r="A73" s="86">
        <f>A71+1</f>
        <v>57</v>
      </c>
      <c r="B73" s="86"/>
      <c r="C73" s="86">
        <v>1</v>
      </c>
      <c r="D73" s="87" t="s">
        <v>451</v>
      </c>
      <c r="E73" s="99">
        <v>1045</v>
      </c>
      <c r="F73" s="77" t="str">
        <f t="shared" ref="F73:F96" si="63">IF(G73=0,"до 100 жителей",IF(G73=1,"от 100 до 900 жителей",IF(G73=2,"от 900 до 1500 жителей",IF(G73=3,"от 1500 до 2000 жителей",IF(G73=4,"более 2000 жителей")))))</f>
        <v>от 900 до 1500 жителей</v>
      </c>
      <c r="G73" s="100">
        <f t="shared" ref="G73:G96" si="64">IF(E73&lt;100,0,(IF(E73&lt;900,1,(IF(E73&lt;1500,2,IF(E73&lt;2000,3,4))))))</f>
        <v>2</v>
      </c>
      <c r="H73" s="88" t="str">
        <f t="shared" si="6"/>
        <v>1</v>
      </c>
      <c r="I73" s="80" t="str">
        <f t="shared" ref="I73:I96" si="65">IF(K73=0,"не соответствует",IF(K73=1,"соответствует",))</f>
        <v>не соответствует</v>
      </c>
      <c r="J73" s="80" t="str">
        <f t="shared" si="8"/>
        <v>0,75</v>
      </c>
      <c r="K73" s="80">
        <v>0</v>
      </c>
      <c r="L73" s="80" t="str">
        <f t="shared" ref="L73:L96" si="66">IF(N73=0,"укомплектован",IF(N73=1,"не укомплектован",))</f>
        <v>укомплектован</v>
      </c>
      <c r="M73" s="80" t="str">
        <f t="shared" si="10"/>
        <v>1</v>
      </c>
      <c r="N73" s="102">
        <v>0</v>
      </c>
      <c r="O73" s="81">
        <f t="shared" ref="O73:O96" si="67">H73*J73*M73</f>
        <v>0.75</v>
      </c>
      <c r="P73" s="89">
        <f t="shared" ref="P73:P96" si="68">IF(G73=0,$E$3*H73,IF(G73=4,$E$5*H73,IF(G73=1,$E$3,IF(G73=2,$E$4,IF(G73=3,$E$5)))))</f>
        <v>2084951</v>
      </c>
      <c r="Q73" s="89">
        <f t="shared" ref="Q73:Q96" si="69">IF(K73=0,P73*$I$7,P73)</f>
        <v>1563713.25</v>
      </c>
      <c r="R73" s="89">
        <f t="shared" ref="R73:R96" si="70">ROUND(IF(N73=1,Q73*$R$7,Q73),0)</f>
        <v>1563713</v>
      </c>
      <c r="S73" s="90">
        <f>R73/12</f>
        <v>130309.41666666667</v>
      </c>
      <c r="T73" s="90">
        <f>S73</f>
        <v>130309.41666666667</v>
      </c>
      <c r="U73" s="90">
        <f t="shared" ref="U73:AD73" si="71">T73</f>
        <v>130309.41666666667</v>
      </c>
      <c r="V73" s="90">
        <f t="shared" si="71"/>
        <v>130309.41666666667</v>
      </c>
      <c r="W73" s="90">
        <f t="shared" si="71"/>
        <v>130309.41666666667</v>
      </c>
      <c r="X73" s="90">
        <f t="shared" si="71"/>
        <v>130309.41666666667</v>
      </c>
      <c r="Y73" s="90">
        <f t="shared" si="71"/>
        <v>130309.41666666667</v>
      </c>
      <c r="Z73" s="90">
        <f t="shared" si="71"/>
        <v>130309.41666666667</v>
      </c>
      <c r="AA73" s="90">
        <f t="shared" si="71"/>
        <v>130309.41666666667</v>
      </c>
      <c r="AB73" s="90">
        <f t="shared" si="71"/>
        <v>130309.41666666667</v>
      </c>
      <c r="AC73" s="90">
        <f t="shared" si="71"/>
        <v>130309.41666666667</v>
      </c>
      <c r="AD73" s="90">
        <f t="shared" si="71"/>
        <v>130309.41666666667</v>
      </c>
      <c r="AE73" s="91">
        <f t="shared" si="16"/>
        <v>1563713.0000000002</v>
      </c>
      <c r="AF73" s="90">
        <f t="shared" ref="AF73:AF96" si="72">AJ73/4</f>
        <v>11700</v>
      </c>
      <c r="AG73" s="90">
        <f t="shared" ref="AG73:AG96" si="73">AJ73/4</f>
        <v>11700</v>
      </c>
      <c r="AH73" s="90">
        <f t="shared" ref="AH73:AH96" si="74">AJ73/4</f>
        <v>11700</v>
      </c>
      <c r="AI73" s="90">
        <f t="shared" ref="AI73:AI96" si="75">AJ73/4</f>
        <v>11700</v>
      </c>
      <c r="AJ73" s="91">
        <v>46800</v>
      </c>
      <c r="AK73" s="92"/>
    </row>
    <row r="74" spans="1:37" ht="30" x14ac:dyDescent="0.25">
      <c r="A74" s="86">
        <f t="shared" si="21"/>
        <v>58</v>
      </c>
      <c r="B74" s="86"/>
      <c r="C74" s="86">
        <f>C73+1</f>
        <v>2</v>
      </c>
      <c r="D74" s="87" t="s">
        <v>452</v>
      </c>
      <c r="E74" s="99">
        <v>406</v>
      </c>
      <c r="F74" s="77" t="str">
        <f t="shared" si="63"/>
        <v>от 100 до 900 жителей</v>
      </c>
      <c r="G74" s="100">
        <f t="shared" si="64"/>
        <v>1</v>
      </c>
      <c r="H74" s="88" t="str">
        <f t="shared" si="6"/>
        <v>1</v>
      </c>
      <c r="I74" s="80" t="str">
        <f t="shared" si="65"/>
        <v>не соответствует</v>
      </c>
      <c r="J74" s="80" t="str">
        <f t="shared" si="8"/>
        <v>0,75</v>
      </c>
      <c r="K74" s="80">
        <v>0</v>
      </c>
      <c r="L74" s="80" t="str">
        <f t="shared" si="66"/>
        <v>укомплектован</v>
      </c>
      <c r="M74" s="80" t="str">
        <f t="shared" si="10"/>
        <v>1</v>
      </c>
      <c r="N74" s="102"/>
      <c r="O74" s="81">
        <f t="shared" si="67"/>
        <v>0.75</v>
      </c>
      <c r="P74" s="89">
        <f t="shared" si="68"/>
        <v>1316117</v>
      </c>
      <c r="Q74" s="89">
        <f t="shared" si="69"/>
        <v>987087.75</v>
      </c>
      <c r="R74" s="89">
        <f t="shared" si="70"/>
        <v>987088</v>
      </c>
      <c r="S74" s="90">
        <f t="shared" ref="S74:S96" si="76">R74/12</f>
        <v>82257.333333333328</v>
      </c>
      <c r="T74" s="90">
        <f t="shared" ref="T74:AD89" si="77">S74</f>
        <v>82257.333333333328</v>
      </c>
      <c r="U74" s="90">
        <f t="shared" si="77"/>
        <v>82257.333333333328</v>
      </c>
      <c r="V74" s="90">
        <f t="shared" si="77"/>
        <v>82257.333333333328</v>
      </c>
      <c r="W74" s="90">
        <f t="shared" si="77"/>
        <v>82257.333333333328</v>
      </c>
      <c r="X74" s="90">
        <f t="shared" si="77"/>
        <v>82257.333333333328</v>
      </c>
      <c r="Y74" s="90">
        <f t="shared" si="77"/>
        <v>82257.333333333328</v>
      </c>
      <c r="Z74" s="90">
        <f t="shared" si="77"/>
        <v>82257.333333333328</v>
      </c>
      <c r="AA74" s="90">
        <f t="shared" si="77"/>
        <v>82257.333333333328</v>
      </c>
      <c r="AB74" s="90">
        <f t="shared" si="77"/>
        <v>82257.333333333328</v>
      </c>
      <c r="AC74" s="90">
        <f t="shared" si="77"/>
        <v>82257.333333333328</v>
      </c>
      <c r="AD74" s="90">
        <f t="shared" si="77"/>
        <v>82257.333333333328</v>
      </c>
      <c r="AE74" s="91">
        <f t="shared" si="16"/>
        <v>987088.00000000012</v>
      </c>
      <c r="AF74" s="90">
        <f t="shared" si="72"/>
        <v>11700</v>
      </c>
      <c r="AG74" s="90">
        <f t="shared" si="73"/>
        <v>11700</v>
      </c>
      <c r="AH74" s="90">
        <f t="shared" si="74"/>
        <v>11700</v>
      </c>
      <c r="AI74" s="90">
        <f t="shared" si="75"/>
        <v>11700</v>
      </c>
      <c r="AJ74" s="91">
        <v>46800</v>
      </c>
      <c r="AK74" s="92"/>
    </row>
    <row r="75" spans="1:37" ht="30" x14ac:dyDescent="0.25">
      <c r="A75" s="86">
        <f t="shared" si="21"/>
        <v>59</v>
      </c>
      <c r="B75" s="86"/>
      <c r="C75" s="86">
        <f t="shared" ref="C75:C96" si="78">C74+1</f>
        <v>3</v>
      </c>
      <c r="D75" s="87" t="s">
        <v>453</v>
      </c>
      <c r="E75" s="99">
        <v>1802</v>
      </c>
      <c r="F75" s="77" t="str">
        <f t="shared" si="63"/>
        <v>от 1500 до 2000 жителей</v>
      </c>
      <c r="G75" s="100">
        <f t="shared" si="64"/>
        <v>3</v>
      </c>
      <c r="H75" s="88" t="str">
        <f t="shared" si="6"/>
        <v>1</v>
      </c>
      <c r="I75" s="80" t="str">
        <f t="shared" si="65"/>
        <v>не соответствует</v>
      </c>
      <c r="J75" s="80" t="str">
        <f t="shared" si="8"/>
        <v>0,75</v>
      </c>
      <c r="K75" s="80">
        <v>0</v>
      </c>
      <c r="L75" s="80" t="str">
        <f t="shared" si="66"/>
        <v>укомплектован</v>
      </c>
      <c r="M75" s="80" t="str">
        <f t="shared" si="10"/>
        <v>1</v>
      </c>
      <c r="N75" s="102"/>
      <c r="O75" s="81">
        <f t="shared" si="67"/>
        <v>0.75</v>
      </c>
      <c r="P75" s="89">
        <f t="shared" si="68"/>
        <v>2341229</v>
      </c>
      <c r="Q75" s="89">
        <f t="shared" si="69"/>
        <v>1755921.75</v>
      </c>
      <c r="R75" s="89">
        <f t="shared" si="70"/>
        <v>1755922</v>
      </c>
      <c r="S75" s="90">
        <f t="shared" si="76"/>
        <v>146326.83333333334</v>
      </c>
      <c r="T75" s="90">
        <f t="shared" si="77"/>
        <v>146326.83333333334</v>
      </c>
      <c r="U75" s="90">
        <f t="shared" si="77"/>
        <v>146326.83333333334</v>
      </c>
      <c r="V75" s="90">
        <f t="shared" si="77"/>
        <v>146326.83333333334</v>
      </c>
      <c r="W75" s="90">
        <f t="shared" si="77"/>
        <v>146326.83333333334</v>
      </c>
      <c r="X75" s="90">
        <f t="shared" si="77"/>
        <v>146326.83333333334</v>
      </c>
      <c r="Y75" s="90">
        <f t="shared" si="77"/>
        <v>146326.83333333334</v>
      </c>
      <c r="Z75" s="90">
        <f t="shared" si="77"/>
        <v>146326.83333333334</v>
      </c>
      <c r="AA75" s="90">
        <f t="shared" si="77"/>
        <v>146326.83333333334</v>
      </c>
      <c r="AB75" s="90">
        <f t="shared" si="77"/>
        <v>146326.83333333334</v>
      </c>
      <c r="AC75" s="90">
        <f t="shared" si="77"/>
        <v>146326.83333333334</v>
      </c>
      <c r="AD75" s="90">
        <f t="shared" si="77"/>
        <v>146326.83333333334</v>
      </c>
      <c r="AE75" s="91">
        <f t="shared" si="16"/>
        <v>1755921.9999999998</v>
      </c>
      <c r="AF75" s="90">
        <f t="shared" si="72"/>
        <v>13670.88</v>
      </c>
      <c r="AG75" s="90">
        <f t="shared" si="73"/>
        <v>13670.88</v>
      </c>
      <c r="AH75" s="90">
        <f t="shared" si="74"/>
        <v>13670.88</v>
      </c>
      <c r="AI75" s="90">
        <f t="shared" si="75"/>
        <v>13670.88</v>
      </c>
      <c r="AJ75" s="91">
        <v>54683.519999999997</v>
      </c>
      <c r="AK75" s="92"/>
    </row>
    <row r="76" spans="1:37" ht="30" x14ac:dyDescent="0.25">
      <c r="A76" s="86">
        <f t="shared" si="21"/>
        <v>60</v>
      </c>
      <c r="B76" s="86"/>
      <c r="C76" s="86">
        <f t="shared" si="78"/>
        <v>4</v>
      </c>
      <c r="D76" s="87" t="s">
        <v>454</v>
      </c>
      <c r="E76" s="99">
        <v>134</v>
      </c>
      <c r="F76" s="77" t="str">
        <f t="shared" si="63"/>
        <v>от 100 до 900 жителей</v>
      </c>
      <c r="G76" s="100">
        <f t="shared" si="64"/>
        <v>1</v>
      </c>
      <c r="H76" s="88" t="str">
        <f t="shared" si="6"/>
        <v>1</v>
      </c>
      <c r="I76" s="80" t="str">
        <f t="shared" si="65"/>
        <v>не соответствует</v>
      </c>
      <c r="J76" s="80" t="str">
        <f t="shared" si="8"/>
        <v>0,75</v>
      </c>
      <c r="K76" s="80">
        <v>0</v>
      </c>
      <c r="L76" s="80" t="str">
        <f t="shared" si="66"/>
        <v>укомплектован</v>
      </c>
      <c r="M76" s="80" t="str">
        <f t="shared" si="10"/>
        <v>1</v>
      </c>
      <c r="N76" s="102"/>
      <c r="O76" s="81">
        <f t="shared" si="67"/>
        <v>0.75</v>
      </c>
      <c r="P76" s="89">
        <f t="shared" si="68"/>
        <v>1316117</v>
      </c>
      <c r="Q76" s="89">
        <f t="shared" si="69"/>
        <v>987087.75</v>
      </c>
      <c r="R76" s="89">
        <f t="shared" si="70"/>
        <v>987088</v>
      </c>
      <c r="S76" s="90">
        <f t="shared" si="76"/>
        <v>82257.333333333328</v>
      </c>
      <c r="T76" s="90">
        <f t="shared" si="77"/>
        <v>82257.333333333328</v>
      </c>
      <c r="U76" s="90">
        <f t="shared" si="77"/>
        <v>82257.333333333328</v>
      </c>
      <c r="V76" s="90">
        <f t="shared" si="77"/>
        <v>82257.333333333328</v>
      </c>
      <c r="W76" s="90">
        <f t="shared" si="77"/>
        <v>82257.333333333328</v>
      </c>
      <c r="X76" s="90">
        <f t="shared" si="77"/>
        <v>82257.333333333328</v>
      </c>
      <c r="Y76" s="90">
        <f t="shared" si="77"/>
        <v>82257.333333333328</v>
      </c>
      <c r="Z76" s="90">
        <f t="shared" si="77"/>
        <v>82257.333333333328</v>
      </c>
      <c r="AA76" s="90">
        <f t="shared" si="77"/>
        <v>82257.333333333328</v>
      </c>
      <c r="AB76" s="90">
        <f t="shared" si="77"/>
        <v>82257.333333333328</v>
      </c>
      <c r="AC76" s="90">
        <f t="shared" si="77"/>
        <v>82257.333333333328</v>
      </c>
      <c r="AD76" s="90">
        <f t="shared" si="77"/>
        <v>82257.333333333328</v>
      </c>
      <c r="AE76" s="91">
        <f t="shared" si="16"/>
        <v>987088.00000000012</v>
      </c>
      <c r="AF76" s="90">
        <f t="shared" si="72"/>
        <v>13670.88</v>
      </c>
      <c r="AG76" s="90">
        <f t="shared" si="73"/>
        <v>13670.88</v>
      </c>
      <c r="AH76" s="90">
        <f t="shared" si="74"/>
        <v>13670.88</v>
      </c>
      <c r="AI76" s="90">
        <f t="shared" si="75"/>
        <v>13670.88</v>
      </c>
      <c r="AJ76" s="91">
        <v>54683.519999999997</v>
      </c>
      <c r="AK76" s="92"/>
    </row>
    <row r="77" spans="1:37" ht="30" x14ac:dyDescent="0.25">
      <c r="A77" s="86">
        <f t="shared" si="21"/>
        <v>61</v>
      </c>
      <c r="B77" s="86"/>
      <c r="C77" s="86">
        <f t="shared" si="78"/>
        <v>5</v>
      </c>
      <c r="D77" s="87" t="s">
        <v>455</v>
      </c>
      <c r="E77" s="99">
        <v>89</v>
      </c>
      <c r="F77" s="77" t="str">
        <f t="shared" si="63"/>
        <v>до 100 жителей</v>
      </c>
      <c r="G77" s="100">
        <f t="shared" si="64"/>
        <v>0</v>
      </c>
      <c r="H77" s="88">
        <f t="shared" si="6"/>
        <v>0.9</v>
      </c>
      <c r="I77" s="80" t="str">
        <f t="shared" si="65"/>
        <v>не соответствует</v>
      </c>
      <c r="J77" s="80" t="str">
        <f t="shared" si="8"/>
        <v>0,75</v>
      </c>
      <c r="K77" s="80">
        <v>0</v>
      </c>
      <c r="L77" s="80" t="str">
        <f t="shared" si="66"/>
        <v>укомплектован</v>
      </c>
      <c r="M77" s="80" t="str">
        <f t="shared" si="10"/>
        <v>1</v>
      </c>
      <c r="N77" s="102"/>
      <c r="O77" s="81">
        <f t="shared" si="67"/>
        <v>0.67500000000000004</v>
      </c>
      <c r="P77" s="89">
        <f t="shared" si="68"/>
        <v>1184505.3</v>
      </c>
      <c r="Q77" s="89">
        <f t="shared" si="69"/>
        <v>888378.97500000009</v>
      </c>
      <c r="R77" s="89">
        <f t="shared" si="70"/>
        <v>888379</v>
      </c>
      <c r="S77" s="90">
        <f t="shared" si="76"/>
        <v>74031.583333333328</v>
      </c>
      <c r="T77" s="90">
        <f t="shared" si="77"/>
        <v>74031.583333333328</v>
      </c>
      <c r="U77" s="90">
        <f t="shared" si="77"/>
        <v>74031.583333333328</v>
      </c>
      <c r="V77" s="90">
        <f t="shared" si="77"/>
        <v>74031.583333333328</v>
      </c>
      <c r="W77" s="90">
        <f t="shared" si="77"/>
        <v>74031.583333333328</v>
      </c>
      <c r="X77" s="90">
        <f t="shared" si="77"/>
        <v>74031.583333333328</v>
      </c>
      <c r="Y77" s="90">
        <f t="shared" si="77"/>
        <v>74031.583333333328</v>
      </c>
      <c r="Z77" s="90">
        <f t="shared" si="77"/>
        <v>74031.583333333328</v>
      </c>
      <c r="AA77" s="90">
        <f t="shared" si="77"/>
        <v>74031.583333333328</v>
      </c>
      <c r="AB77" s="90">
        <f t="shared" si="77"/>
        <v>74031.583333333328</v>
      </c>
      <c r="AC77" s="90">
        <f t="shared" si="77"/>
        <v>74031.583333333328</v>
      </c>
      <c r="AD77" s="90">
        <f t="shared" si="77"/>
        <v>74031.583333333328</v>
      </c>
      <c r="AE77" s="91">
        <f t="shared" si="16"/>
        <v>888379.00000000012</v>
      </c>
      <c r="AF77" s="90">
        <f t="shared" si="72"/>
        <v>13670.88</v>
      </c>
      <c r="AG77" s="90">
        <f t="shared" si="73"/>
        <v>13670.88</v>
      </c>
      <c r="AH77" s="90">
        <f t="shared" si="74"/>
        <v>13670.88</v>
      </c>
      <c r="AI77" s="90">
        <f t="shared" si="75"/>
        <v>13670.88</v>
      </c>
      <c r="AJ77" s="91">
        <v>54683.519999999997</v>
      </c>
      <c r="AK77" s="92"/>
    </row>
    <row r="78" spans="1:37" ht="30" x14ac:dyDescent="0.25">
      <c r="A78" s="86">
        <f t="shared" si="21"/>
        <v>62</v>
      </c>
      <c r="B78" s="86"/>
      <c r="C78" s="86">
        <f t="shared" si="78"/>
        <v>6</v>
      </c>
      <c r="D78" s="87" t="s">
        <v>456</v>
      </c>
      <c r="E78" s="99">
        <v>431</v>
      </c>
      <c r="F78" s="77" t="str">
        <f t="shared" si="63"/>
        <v>от 100 до 900 жителей</v>
      </c>
      <c r="G78" s="100">
        <f t="shared" si="64"/>
        <v>1</v>
      </c>
      <c r="H78" s="88" t="str">
        <f t="shared" si="6"/>
        <v>1</v>
      </c>
      <c r="I78" s="80" t="str">
        <f t="shared" si="65"/>
        <v>не соответствует</v>
      </c>
      <c r="J78" s="80" t="str">
        <f t="shared" si="8"/>
        <v>0,75</v>
      </c>
      <c r="K78" s="80">
        <v>0</v>
      </c>
      <c r="L78" s="80" t="str">
        <f t="shared" si="66"/>
        <v>укомплектован</v>
      </c>
      <c r="M78" s="80" t="str">
        <f t="shared" si="10"/>
        <v>1</v>
      </c>
      <c r="N78" s="102"/>
      <c r="O78" s="81">
        <f t="shared" si="67"/>
        <v>0.75</v>
      </c>
      <c r="P78" s="89">
        <f t="shared" si="68"/>
        <v>1316117</v>
      </c>
      <c r="Q78" s="89">
        <f t="shared" si="69"/>
        <v>987087.75</v>
      </c>
      <c r="R78" s="89">
        <f t="shared" si="70"/>
        <v>987088</v>
      </c>
      <c r="S78" s="90">
        <f t="shared" si="76"/>
        <v>82257.333333333328</v>
      </c>
      <c r="T78" s="90">
        <f t="shared" si="77"/>
        <v>82257.333333333328</v>
      </c>
      <c r="U78" s="90">
        <f t="shared" si="77"/>
        <v>82257.333333333328</v>
      </c>
      <c r="V78" s="90">
        <f t="shared" si="77"/>
        <v>82257.333333333328</v>
      </c>
      <c r="W78" s="90">
        <f t="shared" si="77"/>
        <v>82257.333333333328</v>
      </c>
      <c r="X78" s="90">
        <f t="shared" si="77"/>
        <v>82257.333333333328</v>
      </c>
      <c r="Y78" s="90">
        <f t="shared" si="77"/>
        <v>82257.333333333328</v>
      </c>
      <c r="Z78" s="90">
        <f t="shared" si="77"/>
        <v>82257.333333333328</v>
      </c>
      <c r="AA78" s="90">
        <f t="shared" si="77"/>
        <v>82257.333333333328</v>
      </c>
      <c r="AB78" s="90">
        <f t="shared" si="77"/>
        <v>82257.333333333328</v>
      </c>
      <c r="AC78" s="90">
        <f t="shared" si="77"/>
        <v>82257.333333333328</v>
      </c>
      <c r="AD78" s="90">
        <f t="shared" si="77"/>
        <v>82257.333333333328</v>
      </c>
      <c r="AE78" s="91">
        <f t="shared" si="16"/>
        <v>987088.00000000012</v>
      </c>
      <c r="AF78" s="90">
        <f t="shared" si="72"/>
        <v>11700</v>
      </c>
      <c r="AG78" s="90">
        <f t="shared" si="73"/>
        <v>11700</v>
      </c>
      <c r="AH78" s="90">
        <f t="shared" si="74"/>
        <v>11700</v>
      </c>
      <c r="AI78" s="90">
        <f t="shared" si="75"/>
        <v>11700</v>
      </c>
      <c r="AJ78" s="91">
        <v>46800</v>
      </c>
      <c r="AK78" s="92"/>
    </row>
    <row r="79" spans="1:37" ht="30" x14ac:dyDescent="0.25">
      <c r="A79" s="86">
        <f t="shared" si="21"/>
        <v>63</v>
      </c>
      <c r="B79" s="86"/>
      <c r="C79" s="86">
        <f t="shared" si="78"/>
        <v>7</v>
      </c>
      <c r="D79" s="87" t="s">
        <v>457</v>
      </c>
      <c r="E79" s="99">
        <v>391</v>
      </c>
      <c r="F79" s="77" t="str">
        <f t="shared" si="63"/>
        <v>от 100 до 900 жителей</v>
      </c>
      <c r="G79" s="100">
        <f t="shared" si="64"/>
        <v>1</v>
      </c>
      <c r="H79" s="88" t="str">
        <f t="shared" ref="H79:H142" si="79">IF(AND(E79&gt;0,E79&lt;=99),0.9,IF(E79&gt;=2000,1.1,"1"))</f>
        <v>1</v>
      </c>
      <c r="I79" s="80" t="str">
        <f t="shared" si="65"/>
        <v>не соответствует</v>
      </c>
      <c r="J79" s="80" t="str">
        <f t="shared" ref="J79:J142" si="80">IF(K79=0,"0,75",IF(K79=1,"1",))</f>
        <v>0,75</v>
      </c>
      <c r="K79" s="80">
        <v>0</v>
      </c>
      <c r="L79" s="80" t="str">
        <f t="shared" si="66"/>
        <v>укомплектован</v>
      </c>
      <c r="M79" s="80" t="str">
        <f t="shared" ref="M79:M142" si="81">IF(N79=0,"1",IF(N79=1,"0,25",))</f>
        <v>1</v>
      </c>
      <c r="N79" s="102"/>
      <c r="O79" s="81">
        <f t="shared" si="67"/>
        <v>0.75</v>
      </c>
      <c r="P79" s="89">
        <f t="shared" si="68"/>
        <v>1316117</v>
      </c>
      <c r="Q79" s="89">
        <f t="shared" si="69"/>
        <v>987087.75</v>
      </c>
      <c r="R79" s="89">
        <f t="shared" si="70"/>
        <v>987088</v>
      </c>
      <c r="S79" s="90">
        <f t="shared" si="76"/>
        <v>82257.333333333328</v>
      </c>
      <c r="T79" s="90">
        <f t="shared" si="77"/>
        <v>82257.333333333328</v>
      </c>
      <c r="U79" s="90">
        <f t="shared" si="77"/>
        <v>82257.333333333328</v>
      </c>
      <c r="V79" s="90">
        <f t="shared" si="77"/>
        <v>82257.333333333328</v>
      </c>
      <c r="W79" s="90">
        <f t="shared" si="77"/>
        <v>82257.333333333328</v>
      </c>
      <c r="X79" s="90">
        <f t="shared" si="77"/>
        <v>82257.333333333328</v>
      </c>
      <c r="Y79" s="90">
        <f t="shared" si="77"/>
        <v>82257.333333333328</v>
      </c>
      <c r="Z79" s="90">
        <f t="shared" si="77"/>
        <v>82257.333333333328</v>
      </c>
      <c r="AA79" s="90">
        <f t="shared" si="77"/>
        <v>82257.333333333328</v>
      </c>
      <c r="AB79" s="90">
        <f t="shared" si="77"/>
        <v>82257.333333333328</v>
      </c>
      <c r="AC79" s="90">
        <f t="shared" si="77"/>
        <v>82257.333333333328</v>
      </c>
      <c r="AD79" s="90">
        <f t="shared" si="77"/>
        <v>82257.333333333328</v>
      </c>
      <c r="AE79" s="91">
        <f t="shared" ref="AE79:AE143" si="82">SUM(S79:AD79)</f>
        <v>987088.00000000012</v>
      </c>
      <c r="AF79" s="90">
        <f t="shared" si="72"/>
        <v>11700</v>
      </c>
      <c r="AG79" s="90">
        <f t="shared" si="73"/>
        <v>11700</v>
      </c>
      <c r="AH79" s="90">
        <f t="shared" si="74"/>
        <v>11700</v>
      </c>
      <c r="AI79" s="90">
        <f t="shared" si="75"/>
        <v>11700</v>
      </c>
      <c r="AJ79" s="91">
        <v>46800</v>
      </c>
      <c r="AK79" s="92"/>
    </row>
    <row r="80" spans="1:37" ht="30" x14ac:dyDescent="0.25">
      <c r="A80" s="86">
        <f t="shared" ref="A80:A143" si="83">A79+1</f>
        <v>64</v>
      </c>
      <c r="B80" s="86"/>
      <c r="C80" s="86">
        <f t="shared" si="78"/>
        <v>8</v>
      </c>
      <c r="D80" s="87" t="s">
        <v>458</v>
      </c>
      <c r="E80" s="99">
        <v>1202</v>
      </c>
      <c r="F80" s="77" t="str">
        <f t="shared" si="63"/>
        <v>от 900 до 1500 жителей</v>
      </c>
      <c r="G80" s="100">
        <f t="shared" si="64"/>
        <v>2</v>
      </c>
      <c r="H80" s="88" t="str">
        <f t="shared" si="79"/>
        <v>1</v>
      </c>
      <c r="I80" s="80" t="str">
        <f t="shared" si="65"/>
        <v>не соответствует</v>
      </c>
      <c r="J80" s="80" t="str">
        <f t="shared" si="80"/>
        <v>0,75</v>
      </c>
      <c r="K80" s="80">
        <v>0</v>
      </c>
      <c r="L80" s="80" t="str">
        <f t="shared" si="66"/>
        <v>укомплектован</v>
      </c>
      <c r="M80" s="80" t="str">
        <f t="shared" si="81"/>
        <v>1</v>
      </c>
      <c r="N80" s="102"/>
      <c r="O80" s="81">
        <f t="shared" si="67"/>
        <v>0.75</v>
      </c>
      <c r="P80" s="89">
        <f t="shared" si="68"/>
        <v>2084951</v>
      </c>
      <c r="Q80" s="89">
        <f t="shared" si="69"/>
        <v>1563713.25</v>
      </c>
      <c r="R80" s="89">
        <f t="shared" si="70"/>
        <v>1563713</v>
      </c>
      <c r="S80" s="90">
        <f t="shared" si="76"/>
        <v>130309.41666666667</v>
      </c>
      <c r="T80" s="90">
        <f t="shared" si="77"/>
        <v>130309.41666666667</v>
      </c>
      <c r="U80" s="90">
        <f t="shared" si="77"/>
        <v>130309.41666666667</v>
      </c>
      <c r="V80" s="90">
        <f t="shared" si="77"/>
        <v>130309.41666666667</v>
      </c>
      <c r="W80" s="90">
        <f t="shared" si="77"/>
        <v>130309.41666666667</v>
      </c>
      <c r="X80" s="90">
        <f t="shared" si="77"/>
        <v>130309.41666666667</v>
      </c>
      <c r="Y80" s="90">
        <f t="shared" si="77"/>
        <v>130309.41666666667</v>
      </c>
      <c r="Z80" s="90">
        <f t="shared" si="77"/>
        <v>130309.41666666667</v>
      </c>
      <c r="AA80" s="90">
        <f t="shared" si="77"/>
        <v>130309.41666666667</v>
      </c>
      <c r="AB80" s="90">
        <f t="shared" si="77"/>
        <v>130309.41666666667</v>
      </c>
      <c r="AC80" s="90">
        <f t="shared" si="77"/>
        <v>130309.41666666667</v>
      </c>
      <c r="AD80" s="90">
        <f t="shared" si="77"/>
        <v>130309.41666666667</v>
      </c>
      <c r="AE80" s="91">
        <f t="shared" si="82"/>
        <v>1563713.0000000002</v>
      </c>
      <c r="AF80" s="90">
        <f t="shared" si="72"/>
        <v>11700</v>
      </c>
      <c r="AG80" s="90">
        <f t="shared" si="73"/>
        <v>11700</v>
      </c>
      <c r="AH80" s="90">
        <f t="shared" si="74"/>
        <v>11700</v>
      </c>
      <c r="AI80" s="90">
        <f t="shared" si="75"/>
        <v>11700</v>
      </c>
      <c r="AJ80" s="91">
        <v>46800</v>
      </c>
      <c r="AK80" s="92"/>
    </row>
    <row r="81" spans="1:37" ht="30" x14ac:dyDescent="0.25">
      <c r="A81" s="86">
        <f t="shared" si="83"/>
        <v>65</v>
      </c>
      <c r="B81" s="86"/>
      <c r="C81" s="86">
        <f t="shared" si="78"/>
        <v>9</v>
      </c>
      <c r="D81" s="87" t="s">
        <v>459</v>
      </c>
      <c r="E81" s="99">
        <v>1268</v>
      </c>
      <c r="F81" s="77" t="str">
        <f t="shared" si="63"/>
        <v>от 900 до 1500 жителей</v>
      </c>
      <c r="G81" s="100">
        <f t="shared" si="64"/>
        <v>2</v>
      </c>
      <c r="H81" s="88" t="str">
        <f t="shared" si="79"/>
        <v>1</v>
      </c>
      <c r="I81" s="80" t="str">
        <f t="shared" si="65"/>
        <v>не соответствует</v>
      </c>
      <c r="J81" s="80" t="str">
        <f t="shared" si="80"/>
        <v>0,75</v>
      </c>
      <c r="K81" s="80">
        <v>0</v>
      </c>
      <c r="L81" s="80" t="str">
        <f t="shared" si="66"/>
        <v>укомплектован</v>
      </c>
      <c r="M81" s="80" t="str">
        <f t="shared" si="81"/>
        <v>1</v>
      </c>
      <c r="N81" s="102"/>
      <c r="O81" s="81">
        <f t="shared" si="67"/>
        <v>0.75</v>
      </c>
      <c r="P81" s="89">
        <f t="shared" si="68"/>
        <v>2084951</v>
      </c>
      <c r="Q81" s="89">
        <f t="shared" si="69"/>
        <v>1563713.25</v>
      </c>
      <c r="R81" s="89">
        <f t="shared" si="70"/>
        <v>1563713</v>
      </c>
      <c r="S81" s="90">
        <f t="shared" si="76"/>
        <v>130309.41666666667</v>
      </c>
      <c r="T81" s="90">
        <f t="shared" si="77"/>
        <v>130309.41666666667</v>
      </c>
      <c r="U81" s="90">
        <f t="shared" si="77"/>
        <v>130309.41666666667</v>
      </c>
      <c r="V81" s="90">
        <f t="shared" si="77"/>
        <v>130309.41666666667</v>
      </c>
      <c r="W81" s="90">
        <f t="shared" si="77"/>
        <v>130309.41666666667</v>
      </c>
      <c r="X81" s="90">
        <f t="shared" si="77"/>
        <v>130309.41666666667</v>
      </c>
      <c r="Y81" s="90">
        <f t="shared" si="77"/>
        <v>130309.41666666667</v>
      </c>
      <c r="Z81" s="90">
        <f t="shared" si="77"/>
        <v>130309.41666666667</v>
      </c>
      <c r="AA81" s="90">
        <f t="shared" si="77"/>
        <v>130309.41666666667</v>
      </c>
      <c r="AB81" s="90">
        <f t="shared" si="77"/>
        <v>130309.41666666667</v>
      </c>
      <c r="AC81" s="90">
        <f t="shared" si="77"/>
        <v>130309.41666666667</v>
      </c>
      <c r="AD81" s="90">
        <f t="shared" si="77"/>
        <v>130309.41666666667</v>
      </c>
      <c r="AE81" s="91">
        <f t="shared" si="82"/>
        <v>1563713.0000000002</v>
      </c>
      <c r="AF81" s="90">
        <f t="shared" si="72"/>
        <v>11700</v>
      </c>
      <c r="AG81" s="90">
        <f t="shared" si="73"/>
        <v>11700</v>
      </c>
      <c r="AH81" s="90">
        <f t="shared" si="74"/>
        <v>11700</v>
      </c>
      <c r="AI81" s="90">
        <f t="shared" si="75"/>
        <v>11700</v>
      </c>
      <c r="AJ81" s="91">
        <v>46800</v>
      </c>
      <c r="AK81" s="92"/>
    </row>
    <row r="82" spans="1:37" ht="30" x14ac:dyDescent="0.25">
      <c r="A82" s="86">
        <f t="shared" si="83"/>
        <v>66</v>
      </c>
      <c r="B82" s="86"/>
      <c r="C82" s="86">
        <f t="shared" si="78"/>
        <v>10</v>
      </c>
      <c r="D82" s="87" t="s">
        <v>460</v>
      </c>
      <c r="E82" s="99">
        <v>1076</v>
      </c>
      <c r="F82" s="77" t="str">
        <f t="shared" si="63"/>
        <v>от 900 до 1500 жителей</v>
      </c>
      <c r="G82" s="100">
        <f t="shared" si="64"/>
        <v>2</v>
      </c>
      <c r="H82" s="88" t="str">
        <f t="shared" si="79"/>
        <v>1</v>
      </c>
      <c r="I82" s="80" t="str">
        <f t="shared" si="65"/>
        <v>не соответствует</v>
      </c>
      <c r="J82" s="80" t="str">
        <f t="shared" si="80"/>
        <v>0,75</v>
      </c>
      <c r="K82" s="80">
        <v>0</v>
      </c>
      <c r="L82" s="80" t="str">
        <f t="shared" si="66"/>
        <v>укомплектован</v>
      </c>
      <c r="M82" s="80" t="str">
        <f t="shared" si="81"/>
        <v>1</v>
      </c>
      <c r="N82" s="102">
        <v>0</v>
      </c>
      <c r="O82" s="81">
        <f t="shared" si="67"/>
        <v>0.75</v>
      </c>
      <c r="P82" s="89">
        <f t="shared" si="68"/>
        <v>2084951</v>
      </c>
      <c r="Q82" s="89">
        <f t="shared" si="69"/>
        <v>1563713.25</v>
      </c>
      <c r="R82" s="89">
        <f t="shared" si="70"/>
        <v>1563713</v>
      </c>
      <c r="S82" s="90">
        <f t="shared" si="76"/>
        <v>130309.41666666667</v>
      </c>
      <c r="T82" s="90">
        <f t="shared" si="77"/>
        <v>130309.41666666667</v>
      </c>
      <c r="U82" s="90">
        <f t="shared" si="77"/>
        <v>130309.41666666667</v>
      </c>
      <c r="V82" s="90">
        <f t="shared" si="77"/>
        <v>130309.41666666667</v>
      </c>
      <c r="W82" s="90">
        <f t="shared" si="77"/>
        <v>130309.41666666667</v>
      </c>
      <c r="X82" s="90">
        <f t="shared" si="77"/>
        <v>130309.41666666667</v>
      </c>
      <c r="Y82" s="90">
        <f t="shared" si="77"/>
        <v>130309.41666666667</v>
      </c>
      <c r="Z82" s="90">
        <f t="shared" si="77"/>
        <v>130309.41666666667</v>
      </c>
      <c r="AA82" s="90">
        <f t="shared" si="77"/>
        <v>130309.41666666667</v>
      </c>
      <c r="AB82" s="90">
        <f t="shared" si="77"/>
        <v>130309.41666666667</v>
      </c>
      <c r="AC82" s="90">
        <f t="shared" si="77"/>
        <v>130309.41666666667</v>
      </c>
      <c r="AD82" s="90">
        <f t="shared" si="77"/>
        <v>130309.41666666667</v>
      </c>
      <c r="AE82" s="91">
        <f t="shared" si="82"/>
        <v>1563713.0000000002</v>
      </c>
      <c r="AF82" s="90">
        <f t="shared" si="72"/>
        <v>13670.88</v>
      </c>
      <c r="AG82" s="90">
        <f t="shared" si="73"/>
        <v>13670.88</v>
      </c>
      <c r="AH82" s="90">
        <f t="shared" si="74"/>
        <v>13670.88</v>
      </c>
      <c r="AI82" s="90">
        <f t="shared" si="75"/>
        <v>13670.88</v>
      </c>
      <c r="AJ82" s="91">
        <v>54683.519999999997</v>
      </c>
      <c r="AK82" s="92"/>
    </row>
    <row r="83" spans="1:37" ht="30" x14ac:dyDescent="0.25">
      <c r="A83" s="86">
        <f t="shared" si="83"/>
        <v>67</v>
      </c>
      <c r="B83" s="86"/>
      <c r="C83" s="86">
        <f t="shared" si="78"/>
        <v>11</v>
      </c>
      <c r="D83" s="87" t="s">
        <v>461</v>
      </c>
      <c r="E83" s="99">
        <v>240</v>
      </c>
      <c r="F83" s="77" t="str">
        <f t="shared" si="63"/>
        <v>от 100 до 900 жителей</v>
      </c>
      <c r="G83" s="100">
        <f t="shared" si="64"/>
        <v>1</v>
      </c>
      <c r="H83" s="88" t="str">
        <f t="shared" si="79"/>
        <v>1</v>
      </c>
      <c r="I83" s="80" t="str">
        <f t="shared" si="65"/>
        <v>не соответствует</v>
      </c>
      <c r="J83" s="80" t="str">
        <f t="shared" si="80"/>
        <v>0,75</v>
      </c>
      <c r="K83" s="80">
        <v>0</v>
      </c>
      <c r="L83" s="80" t="str">
        <f t="shared" si="66"/>
        <v>укомплектован</v>
      </c>
      <c r="M83" s="80" t="str">
        <f t="shared" si="81"/>
        <v>1</v>
      </c>
      <c r="N83" s="102"/>
      <c r="O83" s="81">
        <f t="shared" si="67"/>
        <v>0.75</v>
      </c>
      <c r="P83" s="89">
        <f t="shared" si="68"/>
        <v>1316117</v>
      </c>
      <c r="Q83" s="89">
        <f t="shared" si="69"/>
        <v>987087.75</v>
      </c>
      <c r="R83" s="89">
        <f t="shared" si="70"/>
        <v>987088</v>
      </c>
      <c r="S83" s="90">
        <f t="shared" si="76"/>
        <v>82257.333333333328</v>
      </c>
      <c r="T83" s="90">
        <f t="shared" si="77"/>
        <v>82257.333333333328</v>
      </c>
      <c r="U83" s="90">
        <f t="shared" si="77"/>
        <v>82257.333333333328</v>
      </c>
      <c r="V83" s="90">
        <f t="shared" si="77"/>
        <v>82257.333333333328</v>
      </c>
      <c r="W83" s="90">
        <f t="shared" si="77"/>
        <v>82257.333333333328</v>
      </c>
      <c r="X83" s="90">
        <f t="shared" si="77"/>
        <v>82257.333333333328</v>
      </c>
      <c r="Y83" s="90">
        <f t="shared" si="77"/>
        <v>82257.333333333328</v>
      </c>
      <c r="Z83" s="90">
        <f t="shared" si="77"/>
        <v>82257.333333333328</v>
      </c>
      <c r="AA83" s="90">
        <f t="shared" si="77"/>
        <v>82257.333333333328</v>
      </c>
      <c r="AB83" s="90">
        <f t="shared" si="77"/>
        <v>82257.333333333328</v>
      </c>
      <c r="AC83" s="90">
        <f t="shared" si="77"/>
        <v>82257.333333333328</v>
      </c>
      <c r="AD83" s="90">
        <f t="shared" si="77"/>
        <v>82257.333333333328</v>
      </c>
      <c r="AE83" s="91">
        <f t="shared" si="82"/>
        <v>987088.00000000012</v>
      </c>
      <c r="AF83" s="90">
        <f t="shared" si="72"/>
        <v>11700</v>
      </c>
      <c r="AG83" s="90">
        <f t="shared" si="73"/>
        <v>11700</v>
      </c>
      <c r="AH83" s="90">
        <f t="shared" si="74"/>
        <v>11700</v>
      </c>
      <c r="AI83" s="90">
        <f t="shared" si="75"/>
        <v>11700</v>
      </c>
      <c r="AJ83" s="91">
        <v>46800</v>
      </c>
      <c r="AK83" s="92"/>
    </row>
    <row r="84" spans="1:37" ht="30" x14ac:dyDescent="0.25">
      <c r="A84" s="86">
        <f t="shared" si="83"/>
        <v>68</v>
      </c>
      <c r="B84" s="86"/>
      <c r="C84" s="86">
        <f t="shared" si="78"/>
        <v>12</v>
      </c>
      <c r="D84" s="87" t="s">
        <v>462</v>
      </c>
      <c r="E84" s="99">
        <v>186</v>
      </c>
      <c r="F84" s="77" t="str">
        <f t="shared" si="63"/>
        <v>от 100 до 900 жителей</v>
      </c>
      <c r="G84" s="100">
        <f t="shared" si="64"/>
        <v>1</v>
      </c>
      <c r="H84" s="88" t="str">
        <f t="shared" si="79"/>
        <v>1</v>
      </c>
      <c r="I84" s="80" t="str">
        <f t="shared" si="65"/>
        <v>не соответствует</v>
      </c>
      <c r="J84" s="80" t="str">
        <f t="shared" si="80"/>
        <v>0,75</v>
      </c>
      <c r="K84" s="80">
        <v>0</v>
      </c>
      <c r="L84" s="80" t="str">
        <f t="shared" si="66"/>
        <v>укомплектован</v>
      </c>
      <c r="M84" s="80" t="str">
        <f t="shared" si="81"/>
        <v>1</v>
      </c>
      <c r="N84" s="102"/>
      <c r="O84" s="81">
        <f t="shared" si="67"/>
        <v>0.75</v>
      </c>
      <c r="P84" s="89">
        <f t="shared" si="68"/>
        <v>1316117</v>
      </c>
      <c r="Q84" s="89">
        <f t="shared" si="69"/>
        <v>987087.75</v>
      </c>
      <c r="R84" s="89">
        <f t="shared" si="70"/>
        <v>987088</v>
      </c>
      <c r="S84" s="90">
        <f t="shared" si="76"/>
        <v>82257.333333333328</v>
      </c>
      <c r="T84" s="90">
        <f t="shared" si="77"/>
        <v>82257.333333333328</v>
      </c>
      <c r="U84" s="90">
        <f t="shared" si="77"/>
        <v>82257.333333333328</v>
      </c>
      <c r="V84" s="90">
        <f t="shared" si="77"/>
        <v>82257.333333333328</v>
      </c>
      <c r="W84" s="90">
        <f t="shared" si="77"/>
        <v>82257.333333333328</v>
      </c>
      <c r="X84" s="90">
        <f t="shared" si="77"/>
        <v>82257.333333333328</v>
      </c>
      <c r="Y84" s="90">
        <f t="shared" si="77"/>
        <v>82257.333333333328</v>
      </c>
      <c r="Z84" s="90">
        <f t="shared" si="77"/>
        <v>82257.333333333328</v>
      </c>
      <c r="AA84" s="90">
        <f t="shared" si="77"/>
        <v>82257.333333333328</v>
      </c>
      <c r="AB84" s="90">
        <f t="shared" si="77"/>
        <v>82257.333333333328</v>
      </c>
      <c r="AC84" s="90">
        <f t="shared" si="77"/>
        <v>82257.333333333328</v>
      </c>
      <c r="AD84" s="90">
        <f t="shared" si="77"/>
        <v>82257.333333333328</v>
      </c>
      <c r="AE84" s="91">
        <f t="shared" si="82"/>
        <v>987088.00000000012</v>
      </c>
      <c r="AF84" s="90">
        <f t="shared" si="72"/>
        <v>13670.88</v>
      </c>
      <c r="AG84" s="90">
        <f t="shared" si="73"/>
        <v>13670.88</v>
      </c>
      <c r="AH84" s="90">
        <f t="shared" si="74"/>
        <v>13670.88</v>
      </c>
      <c r="AI84" s="90">
        <f t="shared" si="75"/>
        <v>13670.88</v>
      </c>
      <c r="AJ84" s="91">
        <v>54683.519999999997</v>
      </c>
      <c r="AK84" s="92"/>
    </row>
    <row r="85" spans="1:37" ht="30" x14ac:dyDescent="0.25">
      <c r="A85" s="86">
        <f t="shared" si="83"/>
        <v>69</v>
      </c>
      <c r="B85" s="86"/>
      <c r="C85" s="86">
        <f t="shared" si="78"/>
        <v>13</v>
      </c>
      <c r="D85" s="87" t="s">
        <v>463</v>
      </c>
      <c r="E85" s="99">
        <v>855</v>
      </c>
      <c r="F85" s="77" t="str">
        <f t="shared" si="63"/>
        <v>от 100 до 900 жителей</v>
      </c>
      <c r="G85" s="100">
        <f t="shared" si="64"/>
        <v>1</v>
      </c>
      <c r="H85" s="88" t="str">
        <f t="shared" si="79"/>
        <v>1</v>
      </c>
      <c r="I85" s="80" t="str">
        <f t="shared" si="65"/>
        <v>не соответствует</v>
      </c>
      <c r="J85" s="80" t="str">
        <f t="shared" si="80"/>
        <v>0,75</v>
      </c>
      <c r="K85" s="80">
        <v>0</v>
      </c>
      <c r="L85" s="80" t="str">
        <f t="shared" si="66"/>
        <v>не укомплектован</v>
      </c>
      <c r="M85" s="80" t="str">
        <f t="shared" si="81"/>
        <v>0,25</v>
      </c>
      <c r="N85" s="103">
        <v>1</v>
      </c>
      <c r="O85" s="81">
        <f t="shared" si="67"/>
        <v>0.1875</v>
      </c>
      <c r="P85" s="89">
        <f t="shared" si="68"/>
        <v>1316117</v>
      </c>
      <c r="Q85" s="89">
        <f t="shared" si="69"/>
        <v>987087.75</v>
      </c>
      <c r="R85" s="89">
        <f t="shared" si="70"/>
        <v>246772</v>
      </c>
      <c r="S85" s="90">
        <f t="shared" si="76"/>
        <v>20564.333333333332</v>
      </c>
      <c r="T85" s="90">
        <f t="shared" si="77"/>
        <v>20564.333333333332</v>
      </c>
      <c r="U85" s="90">
        <f t="shared" si="77"/>
        <v>20564.333333333332</v>
      </c>
      <c r="V85" s="90">
        <f t="shared" si="77"/>
        <v>20564.333333333332</v>
      </c>
      <c r="W85" s="90">
        <f t="shared" si="77"/>
        <v>20564.333333333332</v>
      </c>
      <c r="X85" s="90">
        <f t="shared" si="77"/>
        <v>20564.333333333332</v>
      </c>
      <c r="Y85" s="90">
        <f t="shared" si="77"/>
        <v>20564.333333333332</v>
      </c>
      <c r="Z85" s="90">
        <f t="shared" si="77"/>
        <v>20564.333333333332</v>
      </c>
      <c r="AA85" s="90">
        <f t="shared" si="77"/>
        <v>20564.333333333332</v>
      </c>
      <c r="AB85" s="90">
        <f t="shared" si="77"/>
        <v>20564.333333333332</v>
      </c>
      <c r="AC85" s="90">
        <f t="shared" si="77"/>
        <v>20564.333333333332</v>
      </c>
      <c r="AD85" s="90">
        <f t="shared" si="77"/>
        <v>20564.333333333332</v>
      </c>
      <c r="AE85" s="91">
        <f t="shared" si="82"/>
        <v>246772.00000000003</v>
      </c>
      <c r="AF85" s="90">
        <f t="shared" si="72"/>
        <v>11700</v>
      </c>
      <c r="AG85" s="90">
        <f t="shared" si="73"/>
        <v>11700</v>
      </c>
      <c r="AH85" s="90">
        <f t="shared" si="74"/>
        <v>11700</v>
      </c>
      <c r="AI85" s="90">
        <f t="shared" si="75"/>
        <v>11700</v>
      </c>
      <c r="AJ85" s="91">
        <v>46800</v>
      </c>
      <c r="AK85" s="92"/>
    </row>
    <row r="86" spans="1:37" ht="30" x14ac:dyDescent="0.25">
      <c r="A86" s="86">
        <f t="shared" si="83"/>
        <v>70</v>
      </c>
      <c r="B86" s="86"/>
      <c r="C86" s="86">
        <f t="shared" si="78"/>
        <v>14</v>
      </c>
      <c r="D86" s="87" t="s">
        <v>464</v>
      </c>
      <c r="E86" s="99">
        <v>352</v>
      </c>
      <c r="F86" s="77" t="str">
        <f t="shared" si="63"/>
        <v>от 100 до 900 жителей</v>
      </c>
      <c r="G86" s="100">
        <f t="shared" si="64"/>
        <v>1</v>
      </c>
      <c r="H86" s="88" t="str">
        <f t="shared" si="79"/>
        <v>1</v>
      </c>
      <c r="I86" s="80" t="str">
        <f t="shared" si="65"/>
        <v>не соответствует</v>
      </c>
      <c r="J86" s="80" t="str">
        <f t="shared" si="80"/>
        <v>0,75</v>
      </c>
      <c r="K86" s="80">
        <v>0</v>
      </c>
      <c r="L86" s="80" t="str">
        <f t="shared" si="66"/>
        <v>укомплектован</v>
      </c>
      <c r="M86" s="80" t="str">
        <f t="shared" si="81"/>
        <v>1</v>
      </c>
      <c r="N86" s="102"/>
      <c r="O86" s="81">
        <f t="shared" si="67"/>
        <v>0.75</v>
      </c>
      <c r="P86" s="89">
        <f t="shared" si="68"/>
        <v>1316117</v>
      </c>
      <c r="Q86" s="89">
        <f t="shared" si="69"/>
        <v>987087.75</v>
      </c>
      <c r="R86" s="89">
        <f t="shared" si="70"/>
        <v>987088</v>
      </c>
      <c r="S86" s="90">
        <f t="shared" si="76"/>
        <v>82257.333333333328</v>
      </c>
      <c r="T86" s="90">
        <f t="shared" si="77"/>
        <v>82257.333333333328</v>
      </c>
      <c r="U86" s="90">
        <f t="shared" si="77"/>
        <v>82257.333333333328</v>
      </c>
      <c r="V86" s="90">
        <f t="shared" si="77"/>
        <v>82257.333333333328</v>
      </c>
      <c r="W86" s="90">
        <f t="shared" si="77"/>
        <v>82257.333333333328</v>
      </c>
      <c r="X86" s="90">
        <f t="shared" si="77"/>
        <v>82257.333333333328</v>
      </c>
      <c r="Y86" s="90">
        <f t="shared" si="77"/>
        <v>82257.333333333328</v>
      </c>
      <c r="Z86" s="90">
        <f t="shared" si="77"/>
        <v>82257.333333333328</v>
      </c>
      <c r="AA86" s="90">
        <f t="shared" si="77"/>
        <v>82257.333333333328</v>
      </c>
      <c r="AB86" s="90">
        <f t="shared" si="77"/>
        <v>82257.333333333328</v>
      </c>
      <c r="AC86" s="90">
        <f t="shared" si="77"/>
        <v>82257.333333333328</v>
      </c>
      <c r="AD86" s="90">
        <f t="shared" si="77"/>
        <v>82257.333333333328</v>
      </c>
      <c r="AE86" s="91">
        <f t="shared" si="82"/>
        <v>987088.00000000012</v>
      </c>
      <c r="AF86" s="90">
        <f t="shared" si="72"/>
        <v>11700</v>
      </c>
      <c r="AG86" s="90">
        <f t="shared" si="73"/>
        <v>11700</v>
      </c>
      <c r="AH86" s="90">
        <f t="shared" si="74"/>
        <v>11700</v>
      </c>
      <c r="AI86" s="90">
        <f t="shared" si="75"/>
        <v>11700</v>
      </c>
      <c r="AJ86" s="91">
        <v>46800</v>
      </c>
      <c r="AK86" s="92"/>
    </row>
    <row r="87" spans="1:37" ht="30" x14ac:dyDescent="0.25">
      <c r="A87" s="86">
        <f t="shared" si="83"/>
        <v>71</v>
      </c>
      <c r="B87" s="86"/>
      <c r="C87" s="86">
        <f t="shared" si="78"/>
        <v>15</v>
      </c>
      <c r="D87" s="87" t="s">
        <v>465</v>
      </c>
      <c r="E87" s="99">
        <v>207</v>
      </c>
      <c r="F87" s="77" t="str">
        <f t="shared" si="63"/>
        <v>от 100 до 900 жителей</v>
      </c>
      <c r="G87" s="100">
        <f t="shared" si="64"/>
        <v>1</v>
      </c>
      <c r="H87" s="88" t="str">
        <f t="shared" si="79"/>
        <v>1</v>
      </c>
      <c r="I87" s="80" t="str">
        <f t="shared" si="65"/>
        <v>не соответствует</v>
      </c>
      <c r="J87" s="80" t="str">
        <f t="shared" si="80"/>
        <v>0,75</v>
      </c>
      <c r="K87" s="80">
        <v>0</v>
      </c>
      <c r="L87" s="80" t="str">
        <f t="shared" si="66"/>
        <v>укомплектован</v>
      </c>
      <c r="M87" s="80" t="str">
        <f t="shared" si="81"/>
        <v>1</v>
      </c>
      <c r="N87" s="102"/>
      <c r="O87" s="81">
        <f t="shared" si="67"/>
        <v>0.75</v>
      </c>
      <c r="P87" s="89">
        <f t="shared" si="68"/>
        <v>1316117</v>
      </c>
      <c r="Q87" s="89">
        <f t="shared" si="69"/>
        <v>987087.75</v>
      </c>
      <c r="R87" s="89">
        <f t="shared" si="70"/>
        <v>987088</v>
      </c>
      <c r="S87" s="90">
        <f t="shared" si="76"/>
        <v>82257.333333333328</v>
      </c>
      <c r="T87" s="90">
        <f t="shared" si="77"/>
        <v>82257.333333333328</v>
      </c>
      <c r="U87" s="90">
        <f t="shared" si="77"/>
        <v>82257.333333333328</v>
      </c>
      <c r="V87" s="90">
        <f t="shared" si="77"/>
        <v>82257.333333333328</v>
      </c>
      <c r="W87" s="90">
        <f t="shared" si="77"/>
        <v>82257.333333333328</v>
      </c>
      <c r="X87" s="90">
        <f t="shared" si="77"/>
        <v>82257.333333333328</v>
      </c>
      <c r="Y87" s="90">
        <f t="shared" si="77"/>
        <v>82257.333333333328</v>
      </c>
      <c r="Z87" s="90">
        <f t="shared" si="77"/>
        <v>82257.333333333328</v>
      </c>
      <c r="AA87" s="90">
        <f t="shared" si="77"/>
        <v>82257.333333333328</v>
      </c>
      <c r="AB87" s="90">
        <f t="shared" si="77"/>
        <v>82257.333333333328</v>
      </c>
      <c r="AC87" s="90">
        <f t="shared" si="77"/>
        <v>82257.333333333328</v>
      </c>
      <c r="AD87" s="90">
        <f t="shared" si="77"/>
        <v>82257.333333333328</v>
      </c>
      <c r="AE87" s="91">
        <f t="shared" si="82"/>
        <v>987088.00000000012</v>
      </c>
      <c r="AF87" s="90">
        <f t="shared" si="72"/>
        <v>13670.88</v>
      </c>
      <c r="AG87" s="90">
        <f t="shared" si="73"/>
        <v>13670.88</v>
      </c>
      <c r="AH87" s="90">
        <f t="shared" si="74"/>
        <v>13670.88</v>
      </c>
      <c r="AI87" s="90">
        <f t="shared" si="75"/>
        <v>13670.88</v>
      </c>
      <c r="AJ87" s="91">
        <v>54683.519999999997</v>
      </c>
      <c r="AK87" s="92"/>
    </row>
    <row r="88" spans="1:37" ht="30" x14ac:dyDescent="0.25">
      <c r="A88" s="86">
        <f t="shared" si="83"/>
        <v>72</v>
      </c>
      <c r="B88" s="86"/>
      <c r="C88" s="86">
        <f t="shared" si="78"/>
        <v>16</v>
      </c>
      <c r="D88" s="87" t="s">
        <v>466</v>
      </c>
      <c r="E88" s="99">
        <v>160</v>
      </c>
      <c r="F88" s="77" t="str">
        <f t="shared" si="63"/>
        <v>от 100 до 900 жителей</v>
      </c>
      <c r="G88" s="100">
        <f t="shared" si="64"/>
        <v>1</v>
      </c>
      <c r="H88" s="88" t="str">
        <f t="shared" si="79"/>
        <v>1</v>
      </c>
      <c r="I88" s="80" t="str">
        <f t="shared" si="65"/>
        <v>не соответствует</v>
      </c>
      <c r="J88" s="80" t="str">
        <f t="shared" si="80"/>
        <v>0,75</v>
      </c>
      <c r="K88" s="80">
        <v>0</v>
      </c>
      <c r="L88" s="80" t="str">
        <f t="shared" si="66"/>
        <v>укомплектован</v>
      </c>
      <c r="M88" s="80" t="str">
        <f t="shared" si="81"/>
        <v>1</v>
      </c>
      <c r="N88" s="102"/>
      <c r="O88" s="81">
        <f t="shared" si="67"/>
        <v>0.75</v>
      </c>
      <c r="P88" s="89">
        <f t="shared" si="68"/>
        <v>1316117</v>
      </c>
      <c r="Q88" s="89">
        <f t="shared" si="69"/>
        <v>987087.75</v>
      </c>
      <c r="R88" s="89">
        <f t="shared" si="70"/>
        <v>987088</v>
      </c>
      <c r="S88" s="90">
        <f t="shared" si="76"/>
        <v>82257.333333333328</v>
      </c>
      <c r="T88" s="90">
        <f t="shared" si="77"/>
        <v>82257.333333333328</v>
      </c>
      <c r="U88" s="90">
        <f t="shared" si="77"/>
        <v>82257.333333333328</v>
      </c>
      <c r="V88" s="90">
        <f t="shared" si="77"/>
        <v>82257.333333333328</v>
      </c>
      <c r="W88" s="90">
        <f t="shared" si="77"/>
        <v>82257.333333333328</v>
      </c>
      <c r="X88" s="90">
        <f t="shared" si="77"/>
        <v>82257.333333333328</v>
      </c>
      <c r="Y88" s="90">
        <f t="shared" si="77"/>
        <v>82257.333333333328</v>
      </c>
      <c r="Z88" s="90">
        <f t="shared" si="77"/>
        <v>82257.333333333328</v>
      </c>
      <c r="AA88" s="90">
        <f t="shared" si="77"/>
        <v>82257.333333333328</v>
      </c>
      <c r="AB88" s="90">
        <f t="shared" si="77"/>
        <v>82257.333333333328</v>
      </c>
      <c r="AC88" s="90">
        <f t="shared" si="77"/>
        <v>82257.333333333328</v>
      </c>
      <c r="AD88" s="90">
        <f t="shared" si="77"/>
        <v>82257.333333333328</v>
      </c>
      <c r="AE88" s="91">
        <f t="shared" si="82"/>
        <v>987088.00000000012</v>
      </c>
      <c r="AF88" s="90">
        <f t="shared" si="72"/>
        <v>13670.88</v>
      </c>
      <c r="AG88" s="90">
        <f t="shared" si="73"/>
        <v>13670.88</v>
      </c>
      <c r="AH88" s="90">
        <f t="shared" si="74"/>
        <v>13670.88</v>
      </c>
      <c r="AI88" s="90">
        <f t="shared" si="75"/>
        <v>13670.88</v>
      </c>
      <c r="AJ88" s="91">
        <v>54683.519999999997</v>
      </c>
      <c r="AK88" s="92"/>
    </row>
    <row r="89" spans="1:37" ht="30" x14ac:dyDescent="0.25">
      <c r="A89" s="86">
        <f t="shared" si="83"/>
        <v>73</v>
      </c>
      <c r="B89" s="86"/>
      <c r="C89" s="86">
        <f t="shared" si="78"/>
        <v>17</v>
      </c>
      <c r="D89" s="87" t="s">
        <v>467</v>
      </c>
      <c r="E89" s="99">
        <v>614</v>
      </c>
      <c r="F89" s="77" t="str">
        <f t="shared" si="63"/>
        <v>от 100 до 900 жителей</v>
      </c>
      <c r="G89" s="100">
        <f t="shared" si="64"/>
        <v>1</v>
      </c>
      <c r="H89" s="88" t="str">
        <f t="shared" si="79"/>
        <v>1</v>
      </c>
      <c r="I89" s="80" t="str">
        <f t="shared" si="65"/>
        <v>не соответствует</v>
      </c>
      <c r="J89" s="80" t="str">
        <f t="shared" si="80"/>
        <v>0,75</v>
      </c>
      <c r="K89" s="80">
        <v>0</v>
      </c>
      <c r="L89" s="80" t="str">
        <f t="shared" si="66"/>
        <v>укомплектован</v>
      </c>
      <c r="M89" s="80" t="str">
        <f t="shared" si="81"/>
        <v>1</v>
      </c>
      <c r="N89" s="102"/>
      <c r="O89" s="81">
        <f t="shared" si="67"/>
        <v>0.75</v>
      </c>
      <c r="P89" s="89">
        <f t="shared" si="68"/>
        <v>1316117</v>
      </c>
      <c r="Q89" s="89">
        <f t="shared" si="69"/>
        <v>987087.75</v>
      </c>
      <c r="R89" s="89">
        <f t="shared" si="70"/>
        <v>987088</v>
      </c>
      <c r="S89" s="90">
        <f t="shared" si="76"/>
        <v>82257.333333333328</v>
      </c>
      <c r="T89" s="90">
        <f t="shared" si="77"/>
        <v>82257.333333333328</v>
      </c>
      <c r="U89" s="90">
        <f t="shared" si="77"/>
        <v>82257.333333333328</v>
      </c>
      <c r="V89" s="90">
        <f t="shared" si="77"/>
        <v>82257.333333333328</v>
      </c>
      <c r="W89" s="90">
        <f t="shared" si="77"/>
        <v>82257.333333333328</v>
      </c>
      <c r="X89" s="90">
        <f t="shared" si="77"/>
        <v>82257.333333333328</v>
      </c>
      <c r="Y89" s="90">
        <f t="shared" si="77"/>
        <v>82257.333333333328</v>
      </c>
      <c r="Z89" s="90">
        <f t="shared" si="77"/>
        <v>82257.333333333328</v>
      </c>
      <c r="AA89" s="90">
        <f t="shared" si="77"/>
        <v>82257.333333333328</v>
      </c>
      <c r="AB89" s="90">
        <f t="shared" si="77"/>
        <v>82257.333333333328</v>
      </c>
      <c r="AC89" s="90">
        <f t="shared" si="77"/>
        <v>82257.333333333328</v>
      </c>
      <c r="AD89" s="90">
        <f t="shared" si="77"/>
        <v>82257.333333333328</v>
      </c>
      <c r="AE89" s="91">
        <f t="shared" si="82"/>
        <v>987088.00000000012</v>
      </c>
      <c r="AF89" s="90">
        <f t="shared" si="72"/>
        <v>13670.88</v>
      </c>
      <c r="AG89" s="90">
        <f t="shared" si="73"/>
        <v>13670.88</v>
      </c>
      <c r="AH89" s="90">
        <f t="shared" si="74"/>
        <v>13670.88</v>
      </c>
      <c r="AI89" s="90">
        <f t="shared" si="75"/>
        <v>13670.88</v>
      </c>
      <c r="AJ89" s="91">
        <v>54683.519999999997</v>
      </c>
      <c r="AK89" s="92"/>
    </row>
    <row r="90" spans="1:37" ht="30" x14ac:dyDescent="0.25">
      <c r="A90" s="86">
        <f t="shared" si="83"/>
        <v>74</v>
      </c>
      <c r="B90" s="86"/>
      <c r="C90" s="86">
        <f t="shared" si="78"/>
        <v>18</v>
      </c>
      <c r="D90" s="87" t="s">
        <v>468</v>
      </c>
      <c r="E90" s="99">
        <v>687</v>
      </c>
      <c r="F90" s="77" t="str">
        <f t="shared" si="63"/>
        <v>от 100 до 900 жителей</v>
      </c>
      <c r="G90" s="100">
        <f t="shared" si="64"/>
        <v>1</v>
      </c>
      <c r="H90" s="88" t="str">
        <f t="shared" si="79"/>
        <v>1</v>
      </c>
      <c r="I90" s="80" t="str">
        <f t="shared" si="65"/>
        <v>не соответствует</v>
      </c>
      <c r="J90" s="80" t="str">
        <f t="shared" si="80"/>
        <v>0,75</v>
      </c>
      <c r="K90" s="80">
        <v>0</v>
      </c>
      <c r="L90" s="80" t="str">
        <f t="shared" si="66"/>
        <v>укомплектован</v>
      </c>
      <c r="M90" s="80" t="str">
        <f t="shared" si="81"/>
        <v>1</v>
      </c>
      <c r="N90" s="102"/>
      <c r="O90" s="81">
        <f t="shared" si="67"/>
        <v>0.75</v>
      </c>
      <c r="P90" s="89">
        <f t="shared" si="68"/>
        <v>1316117</v>
      </c>
      <c r="Q90" s="89">
        <f t="shared" si="69"/>
        <v>987087.75</v>
      </c>
      <c r="R90" s="89">
        <f t="shared" si="70"/>
        <v>987088</v>
      </c>
      <c r="S90" s="90">
        <f t="shared" si="76"/>
        <v>82257.333333333328</v>
      </c>
      <c r="T90" s="90">
        <f t="shared" ref="T90:AD96" si="84">S90</f>
        <v>82257.333333333328</v>
      </c>
      <c r="U90" s="90">
        <f t="shared" si="84"/>
        <v>82257.333333333328</v>
      </c>
      <c r="V90" s="90">
        <f t="shared" si="84"/>
        <v>82257.333333333328</v>
      </c>
      <c r="W90" s="90">
        <f t="shared" si="84"/>
        <v>82257.333333333328</v>
      </c>
      <c r="X90" s="90">
        <f t="shared" si="84"/>
        <v>82257.333333333328</v>
      </c>
      <c r="Y90" s="90">
        <f t="shared" si="84"/>
        <v>82257.333333333328</v>
      </c>
      <c r="Z90" s="90">
        <f t="shared" si="84"/>
        <v>82257.333333333328</v>
      </c>
      <c r="AA90" s="90">
        <f t="shared" si="84"/>
        <v>82257.333333333328</v>
      </c>
      <c r="AB90" s="90">
        <f t="shared" si="84"/>
        <v>82257.333333333328</v>
      </c>
      <c r="AC90" s="90">
        <f t="shared" si="84"/>
        <v>82257.333333333328</v>
      </c>
      <c r="AD90" s="90">
        <f t="shared" si="84"/>
        <v>82257.333333333328</v>
      </c>
      <c r="AE90" s="91">
        <f t="shared" si="82"/>
        <v>987088.00000000012</v>
      </c>
      <c r="AF90" s="90">
        <f t="shared" si="72"/>
        <v>13670.88</v>
      </c>
      <c r="AG90" s="90">
        <f t="shared" si="73"/>
        <v>13670.88</v>
      </c>
      <c r="AH90" s="90">
        <f t="shared" si="74"/>
        <v>13670.88</v>
      </c>
      <c r="AI90" s="90">
        <f t="shared" si="75"/>
        <v>13670.88</v>
      </c>
      <c r="AJ90" s="91">
        <v>54683.519999999997</v>
      </c>
      <c r="AK90" s="92"/>
    </row>
    <row r="91" spans="1:37" ht="30" x14ac:dyDescent="0.25">
      <c r="A91" s="86">
        <f t="shared" si="83"/>
        <v>75</v>
      </c>
      <c r="B91" s="86"/>
      <c r="C91" s="86">
        <f t="shared" si="78"/>
        <v>19</v>
      </c>
      <c r="D91" s="87" t="s">
        <v>469</v>
      </c>
      <c r="E91" s="99">
        <v>779</v>
      </c>
      <c r="F91" s="77" t="str">
        <f t="shared" si="63"/>
        <v>от 100 до 900 жителей</v>
      </c>
      <c r="G91" s="100">
        <f t="shared" si="64"/>
        <v>1</v>
      </c>
      <c r="H91" s="88" t="str">
        <f t="shared" si="79"/>
        <v>1</v>
      </c>
      <c r="I91" s="80" t="str">
        <f t="shared" si="65"/>
        <v>не соответствует</v>
      </c>
      <c r="J91" s="80" t="str">
        <f t="shared" si="80"/>
        <v>0,75</v>
      </c>
      <c r="K91" s="80">
        <v>0</v>
      </c>
      <c r="L91" s="80" t="str">
        <f t="shared" si="66"/>
        <v>укомплектован</v>
      </c>
      <c r="M91" s="80" t="str">
        <f t="shared" si="81"/>
        <v>1</v>
      </c>
      <c r="N91" s="102"/>
      <c r="O91" s="81">
        <f t="shared" si="67"/>
        <v>0.75</v>
      </c>
      <c r="P91" s="89">
        <f t="shared" si="68"/>
        <v>1316117</v>
      </c>
      <c r="Q91" s="89">
        <f t="shared" si="69"/>
        <v>987087.75</v>
      </c>
      <c r="R91" s="89">
        <f t="shared" si="70"/>
        <v>987088</v>
      </c>
      <c r="S91" s="90">
        <f t="shared" si="76"/>
        <v>82257.333333333328</v>
      </c>
      <c r="T91" s="90">
        <f t="shared" si="84"/>
        <v>82257.333333333328</v>
      </c>
      <c r="U91" s="90">
        <f t="shared" si="84"/>
        <v>82257.333333333328</v>
      </c>
      <c r="V91" s="90">
        <f t="shared" si="84"/>
        <v>82257.333333333328</v>
      </c>
      <c r="W91" s="90">
        <f t="shared" si="84"/>
        <v>82257.333333333328</v>
      </c>
      <c r="X91" s="90">
        <f t="shared" si="84"/>
        <v>82257.333333333328</v>
      </c>
      <c r="Y91" s="90">
        <f t="shared" si="84"/>
        <v>82257.333333333328</v>
      </c>
      <c r="Z91" s="90">
        <f t="shared" si="84"/>
        <v>82257.333333333328</v>
      </c>
      <c r="AA91" s="90">
        <f t="shared" si="84"/>
        <v>82257.333333333328</v>
      </c>
      <c r="AB91" s="90">
        <f t="shared" si="84"/>
        <v>82257.333333333328</v>
      </c>
      <c r="AC91" s="90">
        <f t="shared" si="84"/>
        <v>82257.333333333328</v>
      </c>
      <c r="AD91" s="90">
        <f t="shared" si="84"/>
        <v>82257.333333333328</v>
      </c>
      <c r="AE91" s="91">
        <f t="shared" si="82"/>
        <v>987088.00000000012</v>
      </c>
      <c r="AF91" s="90">
        <f t="shared" si="72"/>
        <v>11700</v>
      </c>
      <c r="AG91" s="90">
        <f t="shared" si="73"/>
        <v>11700</v>
      </c>
      <c r="AH91" s="90">
        <f t="shared" si="74"/>
        <v>11700</v>
      </c>
      <c r="AI91" s="90">
        <f t="shared" si="75"/>
        <v>11700</v>
      </c>
      <c r="AJ91" s="91">
        <v>46800</v>
      </c>
      <c r="AK91" s="92"/>
    </row>
    <row r="92" spans="1:37" ht="30" x14ac:dyDescent="0.25">
      <c r="A92" s="86">
        <f t="shared" si="83"/>
        <v>76</v>
      </c>
      <c r="B92" s="86"/>
      <c r="C92" s="86">
        <f t="shared" si="78"/>
        <v>20</v>
      </c>
      <c r="D92" s="87" t="s">
        <v>470</v>
      </c>
      <c r="E92" s="99">
        <v>196</v>
      </c>
      <c r="F92" s="77" t="str">
        <f t="shared" si="63"/>
        <v>от 100 до 900 жителей</v>
      </c>
      <c r="G92" s="100">
        <f t="shared" si="64"/>
        <v>1</v>
      </c>
      <c r="H92" s="88" t="str">
        <f t="shared" si="79"/>
        <v>1</v>
      </c>
      <c r="I92" s="80" t="str">
        <f t="shared" si="65"/>
        <v>не соответствует</v>
      </c>
      <c r="J92" s="80" t="str">
        <f t="shared" si="80"/>
        <v>0,75</v>
      </c>
      <c r="K92" s="80">
        <v>0</v>
      </c>
      <c r="L92" s="80" t="str">
        <f t="shared" si="66"/>
        <v>укомплектован</v>
      </c>
      <c r="M92" s="80" t="str">
        <f t="shared" si="81"/>
        <v>1</v>
      </c>
      <c r="N92" s="102"/>
      <c r="O92" s="81">
        <f t="shared" si="67"/>
        <v>0.75</v>
      </c>
      <c r="P92" s="89">
        <f t="shared" si="68"/>
        <v>1316117</v>
      </c>
      <c r="Q92" s="89">
        <f t="shared" si="69"/>
        <v>987087.75</v>
      </c>
      <c r="R92" s="89">
        <f t="shared" si="70"/>
        <v>987088</v>
      </c>
      <c r="S92" s="90">
        <f t="shared" si="76"/>
        <v>82257.333333333328</v>
      </c>
      <c r="T92" s="90">
        <f t="shared" si="84"/>
        <v>82257.333333333328</v>
      </c>
      <c r="U92" s="90">
        <f t="shared" si="84"/>
        <v>82257.333333333328</v>
      </c>
      <c r="V92" s="90">
        <f t="shared" si="84"/>
        <v>82257.333333333328</v>
      </c>
      <c r="W92" s="90">
        <f t="shared" si="84"/>
        <v>82257.333333333328</v>
      </c>
      <c r="X92" s="90">
        <f t="shared" si="84"/>
        <v>82257.333333333328</v>
      </c>
      <c r="Y92" s="90">
        <f t="shared" si="84"/>
        <v>82257.333333333328</v>
      </c>
      <c r="Z92" s="90">
        <f t="shared" si="84"/>
        <v>82257.333333333328</v>
      </c>
      <c r="AA92" s="90">
        <f t="shared" si="84"/>
        <v>82257.333333333328</v>
      </c>
      <c r="AB92" s="90">
        <f t="shared" si="84"/>
        <v>82257.333333333328</v>
      </c>
      <c r="AC92" s="90">
        <f t="shared" si="84"/>
        <v>82257.333333333328</v>
      </c>
      <c r="AD92" s="90">
        <f t="shared" si="84"/>
        <v>82257.333333333328</v>
      </c>
      <c r="AE92" s="91">
        <f t="shared" si="82"/>
        <v>987088.00000000012</v>
      </c>
      <c r="AF92" s="90">
        <f t="shared" si="72"/>
        <v>13670.88</v>
      </c>
      <c r="AG92" s="90">
        <f t="shared" si="73"/>
        <v>13670.88</v>
      </c>
      <c r="AH92" s="90">
        <f t="shared" si="74"/>
        <v>13670.88</v>
      </c>
      <c r="AI92" s="90">
        <f t="shared" si="75"/>
        <v>13670.88</v>
      </c>
      <c r="AJ92" s="91">
        <v>54683.519999999997</v>
      </c>
      <c r="AK92" s="92"/>
    </row>
    <row r="93" spans="1:37" ht="30" x14ac:dyDescent="0.25">
      <c r="A93" s="86">
        <f t="shared" si="83"/>
        <v>77</v>
      </c>
      <c r="B93" s="86"/>
      <c r="C93" s="86">
        <f t="shared" si="78"/>
        <v>21</v>
      </c>
      <c r="D93" s="87" t="s">
        <v>471</v>
      </c>
      <c r="E93" s="99">
        <v>217</v>
      </c>
      <c r="F93" s="77" t="str">
        <f t="shared" si="63"/>
        <v>от 100 до 900 жителей</v>
      </c>
      <c r="G93" s="100">
        <f t="shared" si="64"/>
        <v>1</v>
      </c>
      <c r="H93" s="88" t="str">
        <f t="shared" si="79"/>
        <v>1</v>
      </c>
      <c r="I93" s="80" t="str">
        <f t="shared" si="65"/>
        <v>соответствует</v>
      </c>
      <c r="J93" s="80" t="str">
        <f t="shared" si="80"/>
        <v>1</v>
      </c>
      <c r="K93" s="80">
        <v>1</v>
      </c>
      <c r="L93" s="80" t="str">
        <f t="shared" si="66"/>
        <v>укомплектован</v>
      </c>
      <c r="M93" s="80" t="str">
        <f t="shared" si="81"/>
        <v>1</v>
      </c>
      <c r="N93" s="102"/>
      <c r="O93" s="81">
        <f t="shared" si="67"/>
        <v>1</v>
      </c>
      <c r="P93" s="89">
        <f t="shared" si="68"/>
        <v>1316117</v>
      </c>
      <c r="Q93" s="89">
        <f t="shared" si="69"/>
        <v>1316117</v>
      </c>
      <c r="R93" s="89">
        <f t="shared" si="70"/>
        <v>1316117</v>
      </c>
      <c r="S93" s="90">
        <f t="shared" si="76"/>
        <v>109676.41666666667</v>
      </c>
      <c r="T93" s="90">
        <f t="shared" si="84"/>
        <v>109676.41666666667</v>
      </c>
      <c r="U93" s="90">
        <f t="shared" si="84"/>
        <v>109676.41666666667</v>
      </c>
      <c r="V93" s="90">
        <f t="shared" si="84"/>
        <v>109676.41666666667</v>
      </c>
      <c r="W93" s="90">
        <f t="shared" si="84"/>
        <v>109676.41666666667</v>
      </c>
      <c r="X93" s="90">
        <f t="shared" si="84"/>
        <v>109676.41666666667</v>
      </c>
      <c r="Y93" s="90">
        <f t="shared" si="84"/>
        <v>109676.41666666667</v>
      </c>
      <c r="Z93" s="90">
        <f t="shared" si="84"/>
        <v>109676.41666666667</v>
      </c>
      <c r="AA93" s="90">
        <f t="shared" si="84"/>
        <v>109676.41666666667</v>
      </c>
      <c r="AB93" s="90">
        <f t="shared" si="84"/>
        <v>109676.41666666667</v>
      </c>
      <c r="AC93" s="90">
        <f t="shared" si="84"/>
        <v>109676.41666666667</v>
      </c>
      <c r="AD93" s="90">
        <f t="shared" si="84"/>
        <v>109676.41666666667</v>
      </c>
      <c r="AE93" s="91">
        <f t="shared" si="82"/>
        <v>1316117</v>
      </c>
      <c r="AF93" s="90">
        <f t="shared" si="72"/>
        <v>11700</v>
      </c>
      <c r="AG93" s="90">
        <f t="shared" si="73"/>
        <v>11700</v>
      </c>
      <c r="AH93" s="90">
        <f t="shared" si="74"/>
        <v>11700</v>
      </c>
      <c r="AI93" s="90">
        <f t="shared" si="75"/>
        <v>11700</v>
      </c>
      <c r="AJ93" s="91">
        <v>46800</v>
      </c>
      <c r="AK93" s="92"/>
    </row>
    <row r="94" spans="1:37" ht="30" x14ac:dyDescent="0.25">
      <c r="A94" s="86">
        <f t="shared" si="83"/>
        <v>78</v>
      </c>
      <c r="B94" s="86"/>
      <c r="C94" s="86">
        <f t="shared" si="78"/>
        <v>22</v>
      </c>
      <c r="D94" s="87" t="s">
        <v>472</v>
      </c>
      <c r="E94" s="99">
        <v>302</v>
      </c>
      <c r="F94" s="77" t="str">
        <f t="shared" si="63"/>
        <v>от 100 до 900 жителей</v>
      </c>
      <c r="G94" s="100">
        <f t="shared" si="64"/>
        <v>1</v>
      </c>
      <c r="H94" s="88" t="str">
        <f t="shared" si="79"/>
        <v>1</v>
      </c>
      <c r="I94" s="80" t="str">
        <f t="shared" si="65"/>
        <v>не соответствует</v>
      </c>
      <c r="J94" s="80" t="str">
        <f t="shared" si="80"/>
        <v>0,75</v>
      </c>
      <c r="K94" s="80">
        <v>0</v>
      </c>
      <c r="L94" s="80" t="str">
        <f t="shared" si="66"/>
        <v>укомплектован</v>
      </c>
      <c r="M94" s="80" t="str">
        <f t="shared" si="81"/>
        <v>1</v>
      </c>
      <c r="N94" s="102"/>
      <c r="O94" s="81">
        <f t="shared" si="67"/>
        <v>0.75</v>
      </c>
      <c r="P94" s="89">
        <f t="shared" si="68"/>
        <v>1316117</v>
      </c>
      <c r="Q94" s="89">
        <f t="shared" si="69"/>
        <v>987087.75</v>
      </c>
      <c r="R94" s="89">
        <f t="shared" si="70"/>
        <v>987088</v>
      </c>
      <c r="S94" s="90">
        <f t="shared" si="76"/>
        <v>82257.333333333328</v>
      </c>
      <c r="T94" s="90">
        <f t="shared" si="84"/>
        <v>82257.333333333328</v>
      </c>
      <c r="U94" s="90">
        <f t="shared" si="84"/>
        <v>82257.333333333328</v>
      </c>
      <c r="V94" s="90">
        <f t="shared" si="84"/>
        <v>82257.333333333328</v>
      </c>
      <c r="W94" s="90">
        <f t="shared" si="84"/>
        <v>82257.333333333328</v>
      </c>
      <c r="X94" s="90">
        <f t="shared" si="84"/>
        <v>82257.333333333328</v>
      </c>
      <c r="Y94" s="90">
        <f t="shared" si="84"/>
        <v>82257.333333333328</v>
      </c>
      <c r="Z94" s="90">
        <f t="shared" si="84"/>
        <v>82257.333333333328</v>
      </c>
      <c r="AA94" s="90">
        <f t="shared" si="84"/>
        <v>82257.333333333328</v>
      </c>
      <c r="AB94" s="90">
        <f t="shared" si="84"/>
        <v>82257.333333333328</v>
      </c>
      <c r="AC94" s="90">
        <f t="shared" si="84"/>
        <v>82257.333333333328</v>
      </c>
      <c r="AD94" s="90">
        <f t="shared" si="84"/>
        <v>82257.333333333328</v>
      </c>
      <c r="AE94" s="91">
        <f t="shared" si="82"/>
        <v>987088.00000000012</v>
      </c>
      <c r="AF94" s="90">
        <f t="shared" si="72"/>
        <v>11700</v>
      </c>
      <c r="AG94" s="90">
        <f t="shared" si="73"/>
        <v>11700</v>
      </c>
      <c r="AH94" s="90">
        <f t="shared" si="74"/>
        <v>11700</v>
      </c>
      <c r="AI94" s="90">
        <f t="shared" si="75"/>
        <v>11700</v>
      </c>
      <c r="AJ94" s="91">
        <v>46800</v>
      </c>
      <c r="AK94" s="92"/>
    </row>
    <row r="95" spans="1:37" ht="30" x14ac:dyDescent="0.25">
      <c r="A95" s="86">
        <f t="shared" si="83"/>
        <v>79</v>
      </c>
      <c r="B95" s="86"/>
      <c r="C95" s="86">
        <f t="shared" si="78"/>
        <v>23</v>
      </c>
      <c r="D95" s="87" t="s">
        <v>473</v>
      </c>
      <c r="E95" s="99">
        <v>319</v>
      </c>
      <c r="F95" s="77" t="str">
        <f t="shared" si="63"/>
        <v>от 100 до 900 жителей</v>
      </c>
      <c r="G95" s="100">
        <f t="shared" si="64"/>
        <v>1</v>
      </c>
      <c r="H95" s="88" t="str">
        <f t="shared" si="79"/>
        <v>1</v>
      </c>
      <c r="I95" s="80" t="str">
        <f t="shared" si="65"/>
        <v>не соответствует</v>
      </c>
      <c r="J95" s="80" t="str">
        <f t="shared" si="80"/>
        <v>0,75</v>
      </c>
      <c r="K95" s="80">
        <v>0</v>
      </c>
      <c r="L95" s="80" t="str">
        <f t="shared" si="66"/>
        <v>укомплектован</v>
      </c>
      <c r="M95" s="80" t="str">
        <f t="shared" si="81"/>
        <v>1</v>
      </c>
      <c r="N95" s="102"/>
      <c r="O95" s="81">
        <f t="shared" si="67"/>
        <v>0.75</v>
      </c>
      <c r="P95" s="89">
        <f t="shared" si="68"/>
        <v>1316117</v>
      </c>
      <c r="Q95" s="89">
        <f t="shared" si="69"/>
        <v>987087.75</v>
      </c>
      <c r="R95" s="89">
        <f t="shared" si="70"/>
        <v>987088</v>
      </c>
      <c r="S95" s="90">
        <f t="shared" si="76"/>
        <v>82257.333333333328</v>
      </c>
      <c r="T95" s="90">
        <f t="shared" si="84"/>
        <v>82257.333333333328</v>
      </c>
      <c r="U95" s="90">
        <f t="shared" si="84"/>
        <v>82257.333333333328</v>
      </c>
      <c r="V95" s="90">
        <f t="shared" si="84"/>
        <v>82257.333333333328</v>
      </c>
      <c r="W95" s="90">
        <f t="shared" si="84"/>
        <v>82257.333333333328</v>
      </c>
      <c r="X95" s="90">
        <f t="shared" si="84"/>
        <v>82257.333333333328</v>
      </c>
      <c r="Y95" s="90">
        <f t="shared" si="84"/>
        <v>82257.333333333328</v>
      </c>
      <c r="Z95" s="90">
        <f t="shared" si="84"/>
        <v>82257.333333333328</v>
      </c>
      <c r="AA95" s="90">
        <f t="shared" si="84"/>
        <v>82257.333333333328</v>
      </c>
      <c r="AB95" s="90">
        <f t="shared" si="84"/>
        <v>82257.333333333328</v>
      </c>
      <c r="AC95" s="90">
        <f t="shared" si="84"/>
        <v>82257.333333333328</v>
      </c>
      <c r="AD95" s="90">
        <f t="shared" si="84"/>
        <v>82257.333333333328</v>
      </c>
      <c r="AE95" s="91">
        <f t="shared" si="82"/>
        <v>987088.00000000012</v>
      </c>
      <c r="AF95" s="90">
        <f t="shared" si="72"/>
        <v>11700</v>
      </c>
      <c r="AG95" s="90">
        <f t="shared" si="73"/>
        <v>11700</v>
      </c>
      <c r="AH95" s="90">
        <f t="shared" si="74"/>
        <v>11700</v>
      </c>
      <c r="AI95" s="90">
        <f t="shared" si="75"/>
        <v>11700</v>
      </c>
      <c r="AJ95" s="91">
        <v>46800</v>
      </c>
      <c r="AK95" s="92"/>
    </row>
    <row r="96" spans="1:37" ht="30" x14ac:dyDescent="0.25">
      <c r="A96" s="86">
        <f t="shared" si="83"/>
        <v>80</v>
      </c>
      <c r="B96" s="86"/>
      <c r="C96" s="86">
        <f t="shared" si="78"/>
        <v>24</v>
      </c>
      <c r="D96" s="87" t="s">
        <v>474</v>
      </c>
      <c r="E96" s="99">
        <v>322</v>
      </c>
      <c r="F96" s="77" t="str">
        <f t="shared" si="63"/>
        <v>от 100 до 900 жителей</v>
      </c>
      <c r="G96" s="100">
        <f t="shared" si="64"/>
        <v>1</v>
      </c>
      <c r="H96" s="88" t="str">
        <f t="shared" si="79"/>
        <v>1</v>
      </c>
      <c r="I96" s="80" t="str">
        <f t="shared" si="65"/>
        <v>соответствует</v>
      </c>
      <c r="J96" s="80" t="str">
        <f t="shared" si="80"/>
        <v>1</v>
      </c>
      <c r="K96" s="80">
        <v>1</v>
      </c>
      <c r="L96" s="80" t="str">
        <f t="shared" si="66"/>
        <v>укомплектован</v>
      </c>
      <c r="M96" s="80" t="str">
        <f t="shared" si="81"/>
        <v>1</v>
      </c>
      <c r="N96" s="102"/>
      <c r="O96" s="81">
        <f t="shared" si="67"/>
        <v>1</v>
      </c>
      <c r="P96" s="89">
        <f t="shared" si="68"/>
        <v>1316117</v>
      </c>
      <c r="Q96" s="89">
        <f t="shared" si="69"/>
        <v>1316117</v>
      </c>
      <c r="R96" s="89">
        <f t="shared" si="70"/>
        <v>1316117</v>
      </c>
      <c r="S96" s="90">
        <f t="shared" si="76"/>
        <v>109676.41666666667</v>
      </c>
      <c r="T96" s="90">
        <f t="shared" si="84"/>
        <v>109676.41666666667</v>
      </c>
      <c r="U96" s="90">
        <f t="shared" si="84"/>
        <v>109676.41666666667</v>
      </c>
      <c r="V96" s="90">
        <f t="shared" si="84"/>
        <v>109676.41666666667</v>
      </c>
      <c r="W96" s="90">
        <f t="shared" si="84"/>
        <v>109676.41666666667</v>
      </c>
      <c r="X96" s="90">
        <f t="shared" si="84"/>
        <v>109676.41666666667</v>
      </c>
      <c r="Y96" s="90">
        <f t="shared" si="84"/>
        <v>109676.41666666667</v>
      </c>
      <c r="Z96" s="90">
        <f t="shared" si="84"/>
        <v>109676.41666666667</v>
      </c>
      <c r="AA96" s="90">
        <f t="shared" si="84"/>
        <v>109676.41666666667</v>
      </c>
      <c r="AB96" s="90">
        <f t="shared" si="84"/>
        <v>109676.41666666667</v>
      </c>
      <c r="AC96" s="90">
        <f t="shared" si="84"/>
        <v>109676.41666666667</v>
      </c>
      <c r="AD96" s="90">
        <f t="shared" si="84"/>
        <v>109676.41666666667</v>
      </c>
      <c r="AE96" s="91">
        <f t="shared" si="82"/>
        <v>1316117</v>
      </c>
      <c r="AF96" s="90">
        <f t="shared" si="72"/>
        <v>13670.88</v>
      </c>
      <c r="AG96" s="90">
        <f t="shared" si="73"/>
        <v>13670.88</v>
      </c>
      <c r="AH96" s="90">
        <f t="shared" si="74"/>
        <v>13670.88</v>
      </c>
      <c r="AI96" s="90">
        <f t="shared" si="75"/>
        <v>13670.88</v>
      </c>
      <c r="AJ96" s="91">
        <v>54683.519999999997</v>
      </c>
      <c r="AK96" s="92"/>
    </row>
    <row r="97" spans="1:37" x14ac:dyDescent="0.25">
      <c r="A97" s="72"/>
      <c r="B97" s="72">
        <v>6</v>
      </c>
      <c r="C97" s="72"/>
      <c r="D97" s="74" t="s">
        <v>475</v>
      </c>
      <c r="E97" s="99"/>
      <c r="F97" s="77"/>
      <c r="G97" s="100"/>
      <c r="H97" s="88"/>
      <c r="I97" s="80"/>
      <c r="J97" s="80"/>
      <c r="K97" s="80"/>
      <c r="L97" s="80"/>
      <c r="M97" s="80"/>
      <c r="N97" s="102"/>
      <c r="O97" s="81"/>
      <c r="P97" s="82"/>
      <c r="Q97" s="82"/>
      <c r="R97" s="82">
        <f>SUM(R98)</f>
        <v>1316117</v>
      </c>
      <c r="S97" s="83">
        <f>S98</f>
        <v>109676.41666666667</v>
      </c>
      <c r="T97" s="83">
        <f t="shared" ref="T97:AD97" si="85">T98</f>
        <v>109676.41666666667</v>
      </c>
      <c r="U97" s="83">
        <f t="shared" si="85"/>
        <v>109676.41666666667</v>
      </c>
      <c r="V97" s="83">
        <f t="shared" si="85"/>
        <v>109676.41666666667</v>
      </c>
      <c r="W97" s="83">
        <f t="shared" si="85"/>
        <v>109676.41666666667</v>
      </c>
      <c r="X97" s="83">
        <f t="shared" si="85"/>
        <v>109676.41666666667</v>
      </c>
      <c r="Y97" s="83">
        <f t="shared" si="85"/>
        <v>109676.41666666667</v>
      </c>
      <c r="Z97" s="83">
        <f t="shared" si="85"/>
        <v>109676.41666666667</v>
      </c>
      <c r="AA97" s="83">
        <f t="shared" si="85"/>
        <v>109676.41666666667</v>
      </c>
      <c r="AB97" s="83">
        <f t="shared" si="85"/>
        <v>109676.41666666667</v>
      </c>
      <c r="AC97" s="83">
        <f t="shared" si="85"/>
        <v>109676.41666666667</v>
      </c>
      <c r="AD97" s="83">
        <f t="shared" si="85"/>
        <v>109676.41666666667</v>
      </c>
      <c r="AE97" s="84">
        <f>SUM(AE98)</f>
        <v>1316117</v>
      </c>
      <c r="AF97" s="85">
        <f t="shared" ref="AF97:AI97" si="86">SUM(AF98)</f>
        <v>13670.88</v>
      </c>
      <c r="AG97" s="85">
        <f t="shared" si="86"/>
        <v>13670.88</v>
      </c>
      <c r="AH97" s="85">
        <f t="shared" si="86"/>
        <v>13670.88</v>
      </c>
      <c r="AI97" s="85">
        <f t="shared" si="86"/>
        <v>13670.88</v>
      </c>
      <c r="AJ97" s="84">
        <f>SUM(AJ98)</f>
        <v>54683.519999999997</v>
      </c>
      <c r="AK97" s="94"/>
    </row>
    <row r="98" spans="1:37" ht="30" x14ac:dyDescent="0.25">
      <c r="A98" s="86">
        <f>A96+1</f>
        <v>81</v>
      </c>
      <c r="B98" s="86"/>
      <c r="C98" s="86">
        <v>1</v>
      </c>
      <c r="D98" s="87" t="s">
        <v>476</v>
      </c>
      <c r="E98" s="99">
        <v>324</v>
      </c>
      <c r="F98" s="77" t="str">
        <f>IF(G98=0,"до 100 жителей",IF(G98=1,"от 100 до 900 жителей",IF(G98=2,"от 900 до 1500 жителей",IF(G98=3,"от 1500 до 2000 жителей",IF(G98=4,"более 2000 жителей")))))</f>
        <v>от 100 до 900 жителей</v>
      </c>
      <c r="G98" s="100">
        <f>IF(E98&lt;100,0,(IF(E98&lt;900,1,(IF(E98&lt;1500,2,IF(E98&lt;2000,3,4))))))</f>
        <v>1</v>
      </c>
      <c r="H98" s="88" t="str">
        <f t="shared" si="79"/>
        <v>1</v>
      </c>
      <c r="I98" s="80" t="str">
        <f>IF(K98=0,"не соответствует",IF(K98=1,"соответствует",))</f>
        <v>соответствует</v>
      </c>
      <c r="J98" s="80" t="str">
        <f t="shared" si="80"/>
        <v>1</v>
      </c>
      <c r="K98" s="80">
        <v>1</v>
      </c>
      <c r="L98" s="80" t="str">
        <f>IF(N98=0,"укомплектован",IF(N98=1,"не укомплектован",))</f>
        <v>укомплектован</v>
      </c>
      <c r="M98" s="80" t="str">
        <f t="shared" si="81"/>
        <v>1</v>
      </c>
      <c r="N98" s="102"/>
      <c r="O98" s="81">
        <f>H98*J98*M98</f>
        <v>1</v>
      </c>
      <c r="P98" s="89">
        <f>IF(G98=0,$E$3*H98,IF(G98=4,$E$5*H98,IF(G98=1,$E$3,IF(G98=2,$E$4,IF(G98=3,$E$5)))))</f>
        <v>1316117</v>
      </c>
      <c r="Q98" s="89">
        <f>IF(K98=0,P98*$I$7,P98)</f>
        <v>1316117</v>
      </c>
      <c r="R98" s="89">
        <f>ROUND(IF(N98=1,Q98*$R$7,Q98),0)</f>
        <v>1316117</v>
      </c>
      <c r="S98" s="90">
        <f>R98/12</f>
        <v>109676.41666666667</v>
      </c>
      <c r="T98" s="90">
        <f>S98</f>
        <v>109676.41666666667</v>
      </c>
      <c r="U98" s="90">
        <f t="shared" ref="U98:AD98" si="87">T98</f>
        <v>109676.41666666667</v>
      </c>
      <c r="V98" s="90">
        <f t="shared" si="87"/>
        <v>109676.41666666667</v>
      </c>
      <c r="W98" s="90">
        <f t="shared" si="87"/>
        <v>109676.41666666667</v>
      </c>
      <c r="X98" s="90">
        <f t="shared" si="87"/>
        <v>109676.41666666667</v>
      </c>
      <c r="Y98" s="90">
        <f t="shared" si="87"/>
        <v>109676.41666666667</v>
      </c>
      <c r="Z98" s="90">
        <f t="shared" si="87"/>
        <v>109676.41666666667</v>
      </c>
      <c r="AA98" s="90">
        <f t="shared" si="87"/>
        <v>109676.41666666667</v>
      </c>
      <c r="AB98" s="90">
        <f t="shared" si="87"/>
        <v>109676.41666666667</v>
      </c>
      <c r="AC98" s="90">
        <f t="shared" si="87"/>
        <v>109676.41666666667</v>
      </c>
      <c r="AD98" s="90">
        <f t="shared" si="87"/>
        <v>109676.41666666667</v>
      </c>
      <c r="AE98" s="91">
        <f>SUM(S98:AD98)</f>
        <v>1316117</v>
      </c>
      <c r="AF98" s="90">
        <f>AJ98/4</f>
        <v>13670.88</v>
      </c>
      <c r="AG98" s="90">
        <f>AJ98/4</f>
        <v>13670.88</v>
      </c>
      <c r="AH98" s="90">
        <f>AJ98/4</f>
        <v>13670.88</v>
      </c>
      <c r="AI98" s="90">
        <f>AJ98/4</f>
        <v>13670.88</v>
      </c>
      <c r="AJ98" s="91">
        <v>54683.519999999997</v>
      </c>
      <c r="AK98" s="92"/>
    </row>
    <row r="99" spans="1:37" x14ac:dyDescent="0.25">
      <c r="A99" s="72"/>
      <c r="B99" s="72">
        <v>7</v>
      </c>
      <c r="C99" s="72"/>
      <c r="D99" s="74" t="s">
        <v>477</v>
      </c>
      <c r="E99" s="99"/>
      <c r="F99" s="77"/>
      <c r="G99" s="100"/>
      <c r="H99" s="88"/>
      <c r="I99" s="80"/>
      <c r="J99" s="80"/>
      <c r="K99" s="80"/>
      <c r="L99" s="80"/>
      <c r="M99" s="80"/>
      <c r="N99" s="102"/>
      <c r="O99" s="81"/>
      <c r="P99" s="82">
        <f>SUM(P100:P114)</f>
        <v>19478531.600000001</v>
      </c>
      <c r="Q99" s="82">
        <f>SUM(Q100:Q114)</f>
        <v>14937927.949999999</v>
      </c>
      <c r="R99" s="82">
        <f>SUM(R100:R114)</f>
        <v>14271647</v>
      </c>
      <c r="S99" s="83">
        <f t="shared" ref="S99:AD99" si="88">SUM(S100:S114)</f>
        <v>1189303.9166666667</v>
      </c>
      <c r="T99" s="83">
        <f t="shared" si="88"/>
        <v>1189303.9166666667</v>
      </c>
      <c r="U99" s="83">
        <f t="shared" si="88"/>
        <v>1189303.9166666667</v>
      </c>
      <c r="V99" s="83">
        <f t="shared" si="88"/>
        <v>1189303.9166666667</v>
      </c>
      <c r="W99" s="83">
        <f t="shared" si="88"/>
        <v>1189303.9166666667</v>
      </c>
      <c r="X99" s="83">
        <f t="shared" si="88"/>
        <v>1189303.9166666667</v>
      </c>
      <c r="Y99" s="83">
        <f t="shared" si="88"/>
        <v>1189303.9166666667</v>
      </c>
      <c r="Z99" s="83">
        <f t="shared" si="88"/>
        <v>1189303.9166666667</v>
      </c>
      <c r="AA99" s="83">
        <f t="shared" si="88"/>
        <v>1189303.9166666667</v>
      </c>
      <c r="AB99" s="83">
        <f t="shared" si="88"/>
        <v>1189303.9166666667</v>
      </c>
      <c r="AC99" s="83">
        <f t="shared" si="88"/>
        <v>1189303.9166666667</v>
      </c>
      <c r="AD99" s="83">
        <f t="shared" si="88"/>
        <v>1189303.9166666667</v>
      </c>
      <c r="AE99" s="84">
        <f>SUM(AE100:AE114)</f>
        <v>14271647</v>
      </c>
      <c r="AF99" s="85">
        <f t="shared" ref="AF99:AI99" si="89">SUM(AF100:AF114)</f>
        <v>148283.52000000002</v>
      </c>
      <c r="AG99" s="85">
        <f t="shared" si="89"/>
        <v>148283.52000000002</v>
      </c>
      <c r="AH99" s="85">
        <f t="shared" si="89"/>
        <v>148283.52000000002</v>
      </c>
      <c r="AI99" s="85">
        <f t="shared" si="89"/>
        <v>148283.52000000002</v>
      </c>
      <c r="AJ99" s="84">
        <f>SUM(AJ100:AJ114)</f>
        <v>593134.08000000007</v>
      </c>
      <c r="AK99" s="94"/>
    </row>
    <row r="100" spans="1:37" x14ac:dyDescent="0.25">
      <c r="A100" s="86">
        <f>A98+1</f>
        <v>82</v>
      </c>
      <c r="B100" s="86"/>
      <c r="C100" s="86">
        <v>1</v>
      </c>
      <c r="D100" s="87" t="s">
        <v>478</v>
      </c>
      <c r="E100" s="99">
        <v>161</v>
      </c>
      <c r="F100" s="77" t="str">
        <f t="shared" ref="F100:F114" si="90">IF(G100=0,"до 100 жителей",IF(G100=1,"от 100 до 900 жителей",IF(G100=2,"от 900 до 1500 жителей",IF(G100=3,"от 1500 до 2000 жителей",IF(G100=4,"более 2000 жителей")))))</f>
        <v>от 100 до 900 жителей</v>
      </c>
      <c r="G100" s="100">
        <f t="shared" ref="G100:G114" si="91">IF(E100&lt;100,0,(IF(E100&lt;900,1,(IF(E100&lt;1500,2,IF(E100&lt;2000,3,4))))))</f>
        <v>1</v>
      </c>
      <c r="H100" s="88" t="str">
        <f t="shared" si="79"/>
        <v>1</v>
      </c>
      <c r="I100" s="80" t="str">
        <f t="shared" ref="I100:I114" si="92">IF(K100=0,"не соответствует",IF(K100=1,"соответствует",))</f>
        <v>не соответствует</v>
      </c>
      <c r="J100" s="80" t="str">
        <f t="shared" si="80"/>
        <v>0,75</v>
      </c>
      <c r="K100" s="80">
        <v>0</v>
      </c>
      <c r="L100" s="80" t="str">
        <f t="shared" ref="L100:L114" si="93">IF(N100=0,"укомплектован",IF(N100=1,"не укомплектован",))</f>
        <v>укомплектован</v>
      </c>
      <c r="M100" s="80" t="str">
        <f t="shared" si="81"/>
        <v>1</v>
      </c>
      <c r="N100" s="102"/>
      <c r="O100" s="81">
        <f t="shared" ref="O100:O114" si="94">H100*J100*M100</f>
        <v>0.75</v>
      </c>
      <c r="P100" s="89">
        <f t="shared" ref="P100:P114" si="95">IF(G100=0,$E$3*H100,IF(G100=4,$E$5*H100,IF(G100=1,$E$3,IF(G100=2,$E$4,IF(G100=3,$E$5)))))</f>
        <v>1316117</v>
      </c>
      <c r="Q100" s="89">
        <f t="shared" ref="Q100:Q114" si="96">IF(K100=0,P100*$I$7,P100)</f>
        <v>987087.75</v>
      </c>
      <c r="R100" s="89">
        <f t="shared" ref="R100:R114" si="97">ROUND(IF(N100=1,Q100*$R$7,Q100),0)</f>
        <v>987088</v>
      </c>
      <c r="S100" s="90">
        <f>R100/12</f>
        <v>82257.333333333328</v>
      </c>
      <c r="T100" s="90">
        <f>S100</f>
        <v>82257.333333333328</v>
      </c>
      <c r="U100" s="90">
        <f t="shared" ref="U100:AD100" si="98">T100</f>
        <v>82257.333333333328</v>
      </c>
      <c r="V100" s="90">
        <f t="shared" si="98"/>
        <v>82257.333333333328</v>
      </c>
      <c r="W100" s="90">
        <f t="shared" si="98"/>
        <v>82257.333333333328</v>
      </c>
      <c r="X100" s="90">
        <f t="shared" si="98"/>
        <v>82257.333333333328</v>
      </c>
      <c r="Y100" s="90">
        <f t="shared" si="98"/>
        <v>82257.333333333328</v>
      </c>
      <c r="Z100" s="90">
        <f t="shared" si="98"/>
        <v>82257.333333333328</v>
      </c>
      <c r="AA100" s="90">
        <f t="shared" si="98"/>
        <v>82257.333333333328</v>
      </c>
      <c r="AB100" s="90">
        <f t="shared" si="98"/>
        <v>82257.333333333328</v>
      </c>
      <c r="AC100" s="90">
        <f t="shared" si="98"/>
        <v>82257.333333333328</v>
      </c>
      <c r="AD100" s="90">
        <f t="shared" si="98"/>
        <v>82257.333333333328</v>
      </c>
      <c r="AE100" s="91">
        <f t="shared" si="82"/>
        <v>987088.00000000012</v>
      </c>
      <c r="AF100" s="90">
        <f t="shared" ref="AF100:AF114" si="99">AJ100/4</f>
        <v>11700</v>
      </c>
      <c r="AG100" s="90">
        <f t="shared" ref="AG100:AG114" si="100">AJ100/4</f>
        <v>11700</v>
      </c>
      <c r="AH100" s="90">
        <f t="shared" ref="AH100:AH114" si="101">AJ100/4</f>
        <v>11700</v>
      </c>
      <c r="AI100" s="90">
        <f t="shared" ref="AI100:AI114" si="102">AJ100/4</f>
        <v>11700</v>
      </c>
      <c r="AJ100" s="91">
        <v>46800</v>
      </c>
      <c r="AK100" s="92"/>
    </row>
    <row r="101" spans="1:37" x14ac:dyDescent="0.25">
      <c r="A101" s="86">
        <f t="shared" si="83"/>
        <v>83</v>
      </c>
      <c r="B101" s="86"/>
      <c r="C101" s="86">
        <f>C100+1</f>
        <v>2</v>
      </c>
      <c r="D101" s="87" t="s">
        <v>479</v>
      </c>
      <c r="E101" s="99">
        <v>528</v>
      </c>
      <c r="F101" s="77" t="str">
        <f t="shared" si="90"/>
        <v>от 100 до 900 жителей</v>
      </c>
      <c r="G101" s="100">
        <f t="shared" si="91"/>
        <v>1</v>
      </c>
      <c r="H101" s="88" t="str">
        <f t="shared" si="79"/>
        <v>1</v>
      </c>
      <c r="I101" s="80" t="str">
        <f t="shared" si="92"/>
        <v>не соответствует</v>
      </c>
      <c r="J101" s="80" t="str">
        <f t="shared" si="80"/>
        <v>0,75</v>
      </c>
      <c r="K101" s="80">
        <v>0</v>
      </c>
      <c r="L101" s="80" t="str">
        <f t="shared" si="93"/>
        <v>укомплектован</v>
      </c>
      <c r="M101" s="80" t="str">
        <f t="shared" si="81"/>
        <v>1</v>
      </c>
      <c r="N101" s="102"/>
      <c r="O101" s="81">
        <f t="shared" si="94"/>
        <v>0.75</v>
      </c>
      <c r="P101" s="89">
        <f t="shared" si="95"/>
        <v>1316117</v>
      </c>
      <c r="Q101" s="89">
        <f t="shared" si="96"/>
        <v>987087.75</v>
      </c>
      <c r="R101" s="89">
        <f t="shared" si="97"/>
        <v>987088</v>
      </c>
      <c r="S101" s="90">
        <f t="shared" ref="S101:S114" si="103">R101/12</f>
        <v>82257.333333333328</v>
      </c>
      <c r="T101" s="90">
        <f t="shared" ref="T101:AD114" si="104">S101</f>
        <v>82257.333333333328</v>
      </c>
      <c r="U101" s="90">
        <f t="shared" si="104"/>
        <v>82257.333333333328</v>
      </c>
      <c r="V101" s="90">
        <f t="shared" si="104"/>
        <v>82257.333333333328</v>
      </c>
      <c r="W101" s="90">
        <f t="shared" si="104"/>
        <v>82257.333333333328</v>
      </c>
      <c r="X101" s="90">
        <f t="shared" si="104"/>
        <v>82257.333333333328</v>
      </c>
      <c r="Y101" s="90">
        <f t="shared" si="104"/>
        <v>82257.333333333328</v>
      </c>
      <c r="Z101" s="90">
        <f t="shared" si="104"/>
        <v>82257.333333333328</v>
      </c>
      <c r="AA101" s="90">
        <f t="shared" si="104"/>
        <v>82257.333333333328</v>
      </c>
      <c r="AB101" s="90">
        <f t="shared" si="104"/>
        <v>82257.333333333328</v>
      </c>
      <c r="AC101" s="90">
        <f t="shared" si="104"/>
        <v>82257.333333333328</v>
      </c>
      <c r="AD101" s="90">
        <f t="shared" si="104"/>
        <v>82257.333333333328</v>
      </c>
      <c r="AE101" s="91">
        <f t="shared" si="82"/>
        <v>987088.00000000012</v>
      </c>
      <c r="AF101" s="90">
        <f t="shared" si="99"/>
        <v>13670.88</v>
      </c>
      <c r="AG101" s="90">
        <f t="shared" si="100"/>
        <v>13670.88</v>
      </c>
      <c r="AH101" s="90">
        <f t="shared" si="101"/>
        <v>13670.88</v>
      </c>
      <c r="AI101" s="90">
        <f t="shared" si="102"/>
        <v>13670.88</v>
      </c>
      <c r="AJ101" s="91">
        <v>54683.519999999997</v>
      </c>
      <c r="AK101" s="92"/>
    </row>
    <row r="102" spans="1:37" x14ac:dyDescent="0.25">
      <c r="A102" s="86">
        <f t="shared" si="83"/>
        <v>84</v>
      </c>
      <c r="B102" s="86"/>
      <c r="C102" s="86">
        <f t="shared" ref="C102:C114" si="105">C101+1</f>
        <v>3</v>
      </c>
      <c r="D102" s="87" t="s">
        <v>480</v>
      </c>
      <c r="E102" s="99">
        <v>124</v>
      </c>
      <c r="F102" s="77" t="str">
        <f t="shared" si="90"/>
        <v>от 100 до 900 жителей</v>
      </c>
      <c r="G102" s="100">
        <f t="shared" si="91"/>
        <v>1</v>
      </c>
      <c r="H102" s="88" t="str">
        <f t="shared" si="79"/>
        <v>1</v>
      </c>
      <c r="I102" s="80" t="str">
        <f t="shared" si="92"/>
        <v>не соответствует</v>
      </c>
      <c r="J102" s="80" t="str">
        <f t="shared" si="80"/>
        <v>0,75</v>
      </c>
      <c r="K102" s="80">
        <v>0</v>
      </c>
      <c r="L102" s="80" t="str">
        <f t="shared" si="93"/>
        <v>укомплектован</v>
      </c>
      <c r="M102" s="80" t="str">
        <f t="shared" si="81"/>
        <v>1</v>
      </c>
      <c r="N102" s="102"/>
      <c r="O102" s="81">
        <f t="shared" si="94"/>
        <v>0.75</v>
      </c>
      <c r="P102" s="89">
        <f t="shared" si="95"/>
        <v>1316117</v>
      </c>
      <c r="Q102" s="89">
        <f t="shared" si="96"/>
        <v>987087.75</v>
      </c>
      <c r="R102" s="89">
        <f t="shared" si="97"/>
        <v>987088</v>
      </c>
      <c r="S102" s="90">
        <f t="shared" si="103"/>
        <v>82257.333333333328</v>
      </c>
      <c r="T102" s="90">
        <f t="shared" si="104"/>
        <v>82257.333333333328</v>
      </c>
      <c r="U102" s="90">
        <f t="shared" si="104"/>
        <v>82257.333333333328</v>
      </c>
      <c r="V102" s="90">
        <f t="shared" si="104"/>
        <v>82257.333333333328</v>
      </c>
      <c r="W102" s="90">
        <f t="shared" si="104"/>
        <v>82257.333333333328</v>
      </c>
      <c r="X102" s="90">
        <f t="shared" si="104"/>
        <v>82257.333333333328</v>
      </c>
      <c r="Y102" s="90">
        <f t="shared" si="104"/>
        <v>82257.333333333328</v>
      </c>
      <c r="Z102" s="90">
        <f t="shared" si="104"/>
        <v>82257.333333333328</v>
      </c>
      <c r="AA102" s="90">
        <f t="shared" si="104"/>
        <v>82257.333333333328</v>
      </c>
      <c r="AB102" s="90">
        <f t="shared" si="104"/>
        <v>82257.333333333328</v>
      </c>
      <c r="AC102" s="90">
        <f t="shared" si="104"/>
        <v>82257.333333333328</v>
      </c>
      <c r="AD102" s="90">
        <f t="shared" si="104"/>
        <v>82257.333333333328</v>
      </c>
      <c r="AE102" s="91">
        <f t="shared" si="82"/>
        <v>987088.00000000012</v>
      </c>
      <c r="AF102" s="90">
        <f t="shared" si="99"/>
        <v>13670.88</v>
      </c>
      <c r="AG102" s="90">
        <f t="shared" si="100"/>
        <v>13670.88</v>
      </c>
      <c r="AH102" s="90">
        <f t="shared" si="101"/>
        <v>13670.88</v>
      </c>
      <c r="AI102" s="90">
        <f t="shared" si="102"/>
        <v>13670.88</v>
      </c>
      <c r="AJ102" s="91">
        <v>54683.519999999997</v>
      </c>
      <c r="AK102" s="92"/>
    </row>
    <row r="103" spans="1:37" x14ac:dyDescent="0.25">
      <c r="A103" s="86">
        <f t="shared" si="83"/>
        <v>85</v>
      </c>
      <c r="B103" s="86"/>
      <c r="C103" s="86">
        <f t="shared" si="105"/>
        <v>4</v>
      </c>
      <c r="D103" s="87" t="s">
        <v>481</v>
      </c>
      <c r="E103" s="99">
        <v>280</v>
      </c>
      <c r="F103" s="77" t="str">
        <f t="shared" si="90"/>
        <v>от 100 до 900 жителей</v>
      </c>
      <c r="G103" s="100">
        <f t="shared" si="91"/>
        <v>1</v>
      </c>
      <c r="H103" s="88" t="str">
        <f t="shared" si="79"/>
        <v>1</v>
      </c>
      <c r="I103" s="80" t="str">
        <f t="shared" si="92"/>
        <v>не соответствует</v>
      </c>
      <c r="J103" s="80" t="str">
        <f t="shared" si="80"/>
        <v>0,75</v>
      </c>
      <c r="K103" s="80">
        <v>0</v>
      </c>
      <c r="L103" s="80" t="str">
        <f t="shared" si="93"/>
        <v>укомплектован</v>
      </c>
      <c r="M103" s="80" t="str">
        <f t="shared" si="81"/>
        <v>1</v>
      </c>
      <c r="N103" s="102"/>
      <c r="O103" s="81">
        <f t="shared" si="94"/>
        <v>0.75</v>
      </c>
      <c r="P103" s="89">
        <f t="shared" si="95"/>
        <v>1316117</v>
      </c>
      <c r="Q103" s="89">
        <f t="shared" si="96"/>
        <v>987087.75</v>
      </c>
      <c r="R103" s="89">
        <f t="shared" si="97"/>
        <v>987088</v>
      </c>
      <c r="S103" s="90">
        <f t="shared" si="103"/>
        <v>82257.333333333328</v>
      </c>
      <c r="T103" s="90">
        <f t="shared" si="104"/>
        <v>82257.333333333328</v>
      </c>
      <c r="U103" s="90">
        <f t="shared" si="104"/>
        <v>82257.333333333328</v>
      </c>
      <c r="V103" s="90">
        <f t="shared" si="104"/>
        <v>82257.333333333328</v>
      </c>
      <c r="W103" s="90">
        <f t="shared" si="104"/>
        <v>82257.333333333328</v>
      </c>
      <c r="X103" s="90">
        <f t="shared" si="104"/>
        <v>82257.333333333328</v>
      </c>
      <c r="Y103" s="90">
        <f t="shared" si="104"/>
        <v>82257.333333333328</v>
      </c>
      <c r="Z103" s="90">
        <f t="shared" si="104"/>
        <v>82257.333333333328</v>
      </c>
      <c r="AA103" s="90">
        <f t="shared" si="104"/>
        <v>82257.333333333328</v>
      </c>
      <c r="AB103" s="90">
        <f t="shared" si="104"/>
        <v>82257.333333333328</v>
      </c>
      <c r="AC103" s="90">
        <f t="shared" si="104"/>
        <v>82257.333333333328</v>
      </c>
      <c r="AD103" s="90">
        <f t="shared" si="104"/>
        <v>82257.333333333328</v>
      </c>
      <c r="AE103" s="91">
        <f t="shared" si="82"/>
        <v>987088.00000000012</v>
      </c>
      <c r="AF103" s="90">
        <f t="shared" si="99"/>
        <v>11700</v>
      </c>
      <c r="AG103" s="90">
        <f t="shared" si="100"/>
        <v>11700</v>
      </c>
      <c r="AH103" s="90">
        <f t="shared" si="101"/>
        <v>11700</v>
      </c>
      <c r="AI103" s="90">
        <f t="shared" si="102"/>
        <v>11700</v>
      </c>
      <c r="AJ103" s="91">
        <v>46800</v>
      </c>
      <c r="AK103" s="92"/>
    </row>
    <row r="104" spans="1:37" x14ac:dyDescent="0.25">
      <c r="A104" s="86">
        <f t="shared" si="83"/>
        <v>86</v>
      </c>
      <c r="B104" s="86"/>
      <c r="C104" s="86">
        <f t="shared" si="105"/>
        <v>5</v>
      </c>
      <c r="D104" s="87" t="s">
        <v>482</v>
      </c>
      <c r="E104" s="99">
        <v>657</v>
      </c>
      <c r="F104" s="77" t="str">
        <f t="shared" si="90"/>
        <v>от 100 до 900 жителей</v>
      </c>
      <c r="G104" s="100">
        <f t="shared" si="91"/>
        <v>1</v>
      </c>
      <c r="H104" s="88" t="str">
        <f t="shared" si="79"/>
        <v>1</v>
      </c>
      <c r="I104" s="80" t="str">
        <f t="shared" si="92"/>
        <v>соответствует</v>
      </c>
      <c r="J104" s="80" t="str">
        <f t="shared" si="80"/>
        <v>1</v>
      </c>
      <c r="K104" s="80">
        <v>1</v>
      </c>
      <c r="L104" s="80" t="str">
        <f t="shared" si="93"/>
        <v>укомплектован</v>
      </c>
      <c r="M104" s="80" t="str">
        <f t="shared" si="81"/>
        <v>1</v>
      </c>
      <c r="N104" s="102"/>
      <c r="O104" s="81">
        <f t="shared" si="94"/>
        <v>1</v>
      </c>
      <c r="P104" s="89">
        <f t="shared" si="95"/>
        <v>1316117</v>
      </c>
      <c r="Q104" s="89">
        <f t="shared" si="96"/>
        <v>1316117</v>
      </c>
      <c r="R104" s="89">
        <f t="shared" si="97"/>
        <v>1316117</v>
      </c>
      <c r="S104" s="90">
        <f t="shared" si="103"/>
        <v>109676.41666666667</v>
      </c>
      <c r="T104" s="90">
        <f t="shared" si="104"/>
        <v>109676.41666666667</v>
      </c>
      <c r="U104" s="90">
        <f t="shared" si="104"/>
        <v>109676.41666666667</v>
      </c>
      <c r="V104" s="90">
        <f t="shared" si="104"/>
        <v>109676.41666666667</v>
      </c>
      <c r="W104" s="90">
        <f t="shared" si="104"/>
        <v>109676.41666666667</v>
      </c>
      <c r="X104" s="90">
        <f t="shared" si="104"/>
        <v>109676.41666666667</v>
      </c>
      <c r="Y104" s="90">
        <f t="shared" si="104"/>
        <v>109676.41666666667</v>
      </c>
      <c r="Z104" s="90">
        <f t="shared" si="104"/>
        <v>109676.41666666667</v>
      </c>
      <c r="AA104" s="90">
        <f t="shared" si="104"/>
        <v>109676.41666666667</v>
      </c>
      <c r="AB104" s="90">
        <f t="shared" si="104"/>
        <v>109676.41666666667</v>
      </c>
      <c r="AC104" s="90">
        <f t="shared" si="104"/>
        <v>109676.41666666667</v>
      </c>
      <c r="AD104" s="90">
        <f t="shared" si="104"/>
        <v>109676.41666666667</v>
      </c>
      <c r="AE104" s="91">
        <f t="shared" si="82"/>
        <v>1316117</v>
      </c>
      <c r="AF104" s="90">
        <f t="shared" si="99"/>
        <v>0</v>
      </c>
      <c r="AG104" s="90">
        <f t="shared" si="100"/>
        <v>0</v>
      </c>
      <c r="AH104" s="90">
        <f t="shared" si="101"/>
        <v>0</v>
      </c>
      <c r="AI104" s="90">
        <f t="shared" si="102"/>
        <v>0</v>
      </c>
      <c r="AJ104" s="91"/>
      <c r="AK104" s="92"/>
    </row>
    <row r="105" spans="1:37" x14ac:dyDescent="0.25">
      <c r="A105" s="86">
        <f t="shared" si="83"/>
        <v>87</v>
      </c>
      <c r="B105" s="86"/>
      <c r="C105" s="86">
        <f t="shared" si="105"/>
        <v>6</v>
      </c>
      <c r="D105" s="87" t="s">
        <v>483</v>
      </c>
      <c r="E105" s="99">
        <v>392</v>
      </c>
      <c r="F105" s="77" t="str">
        <f t="shared" si="90"/>
        <v>от 100 до 900 жителей</v>
      </c>
      <c r="G105" s="100">
        <f t="shared" si="91"/>
        <v>1</v>
      </c>
      <c r="H105" s="88" t="str">
        <f t="shared" si="79"/>
        <v>1</v>
      </c>
      <c r="I105" s="80" t="str">
        <f t="shared" si="92"/>
        <v>не соответствует</v>
      </c>
      <c r="J105" s="80" t="str">
        <f t="shared" si="80"/>
        <v>0,75</v>
      </c>
      <c r="K105" s="80">
        <v>0</v>
      </c>
      <c r="L105" s="80" t="str">
        <f t="shared" si="93"/>
        <v>укомплектован</v>
      </c>
      <c r="M105" s="80" t="str">
        <f t="shared" si="81"/>
        <v>1</v>
      </c>
      <c r="N105" s="102">
        <v>0</v>
      </c>
      <c r="O105" s="81">
        <f t="shared" si="94"/>
        <v>0.75</v>
      </c>
      <c r="P105" s="89">
        <f t="shared" si="95"/>
        <v>1316117</v>
      </c>
      <c r="Q105" s="89">
        <f t="shared" si="96"/>
        <v>987087.75</v>
      </c>
      <c r="R105" s="89">
        <f t="shared" si="97"/>
        <v>987088</v>
      </c>
      <c r="S105" s="90">
        <f t="shared" si="103"/>
        <v>82257.333333333328</v>
      </c>
      <c r="T105" s="90">
        <f t="shared" si="104"/>
        <v>82257.333333333328</v>
      </c>
      <c r="U105" s="90">
        <f t="shared" si="104"/>
        <v>82257.333333333328</v>
      </c>
      <c r="V105" s="90">
        <f t="shared" si="104"/>
        <v>82257.333333333328</v>
      </c>
      <c r="W105" s="90">
        <f t="shared" si="104"/>
        <v>82257.333333333328</v>
      </c>
      <c r="X105" s="90">
        <f t="shared" si="104"/>
        <v>82257.333333333328</v>
      </c>
      <c r="Y105" s="90">
        <f t="shared" si="104"/>
        <v>82257.333333333328</v>
      </c>
      <c r="Z105" s="90">
        <f t="shared" si="104"/>
        <v>82257.333333333328</v>
      </c>
      <c r="AA105" s="90">
        <f t="shared" si="104"/>
        <v>82257.333333333328</v>
      </c>
      <c r="AB105" s="90">
        <f t="shared" si="104"/>
        <v>82257.333333333328</v>
      </c>
      <c r="AC105" s="90">
        <f t="shared" si="104"/>
        <v>82257.333333333328</v>
      </c>
      <c r="AD105" s="90">
        <f t="shared" si="104"/>
        <v>82257.333333333328</v>
      </c>
      <c r="AE105" s="91">
        <f t="shared" si="82"/>
        <v>987088.00000000012</v>
      </c>
      <c r="AF105" s="90">
        <f t="shared" si="99"/>
        <v>11700</v>
      </c>
      <c r="AG105" s="90">
        <f t="shared" si="100"/>
        <v>11700</v>
      </c>
      <c r="AH105" s="90">
        <f t="shared" si="101"/>
        <v>11700</v>
      </c>
      <c r="AI105" s="90">
        <f t="shared" si="102"/>
        <v>11700</v>
      </c>
      <c r="AJ105" s="91">
        <v>46800</v>
      </c>
      <c r="AK105" s="92"/>
    </row>
    <row r="106" spans="1:37" x14ac:dyDescent="0.25">
      <c r="A106" s="86">
        <f t="shared" si="83"/>
        <v>88</v>
      </c>
      <c r="B106" s="86"/>
      <c r="C106" s="86">
        <f t="shared" si="105"/>
        <v>7</v>
      </c>
      <c r="D106" s="87" t="s">
        <v>484</v>
      </c>
      <c r="E106" s="99">
        <v>185</v>
      </c>
      <c r="F106" s="77" t="str">
        <f t="shared" si="90"/>
        <v>от 100 до 900 жителей</v>
      </c>
      <c r="G106" s="100">
        <f t="shared" si="91"/>
        <v>1</v>
      </c>
      <c r="H106" s="88" t="str">
        <f t="shared" si="79"/>
        <v>1</v>
      </c>
      <c r="I106" s="80" t="str">
        <f t="shared" si="92"/>
        <v>не соответствует</v>
      </c>
      <c r="J106" s="80" t="str">
        <f t="shared" si="80"/>
        <v>0,75</v>
      </c>
      <c r="K106" s="80">
        <v>0</v>
      </c>
      <c r="L106" s="80" t="str">
        <f t="shared" si="93"/>
        <v>укомплектован</v>
      </c>
      <c r="M106" s="80" t="str">
        <f t="shared" si="81"/>
        <v>1</v>
      </c>
      <c r="N106" s="102"/>
      <c r="O106" s="81">
        <f t="shared" si="94"/>
        <v>0.75</v>
      </c>
      <c r="P106" s="89">
        <f t="shared" si="95"/>
        <v>1316117</v>
      </c>
      <c r="Q106" s="89">
        <f t="shared" si="96"/>
        <v>987087.75</v>
      </c>
      <c r="R106" s="89">
        <f t="shared" si="97"/>
        <v>987088</v>
      </c>
      <c r="S106" s="90">
        <f t="shared" si="103"/>
        <v>82257.333333333328</v>
      </c>
      <c r="T106" s="90">
        <f t="shared" si="104"/>
        <v>82257.333333333328</v>
      </c>
      <c r="U106" s="90">
        <f t="shared" si="104"/>
        <v>82257.333333333328</v>
      </c>
      <c r="V106" s="90">
        <f t="shared" si="104"/>
        <v>82257.333333333328</v>
      </c>
      <c r="W106" s="90">
        <f t="shared" si="104"/>
        <v>82257.333333333328</v>
      </c>
      <c r="X106" s="90">
        <f t="shared" si="104"/>
        <v>82257.333333333328</v>
      </c>
      <c r="Y106" s="90">
        <f t="shared" si="104"/>
        <v>82257.333333333328</v>
      </c>
      <c r="Z106" s="90">
        <f t="shared" si="104"/>
        <v>82257.333333333328</v>
      </c>
      <c r="AA106" s="90">
        <f t="shared" si="104"/>
        <v>82257.333333333328</v>
      </c>
      <c r="AB106" s="90">
        <f t="shared" si="104"/>
        <v>82257.333333333328</v>
      </c>
      <c r="AC106" s="90">
        <f t="shared" si="104"/>
        <v>82257.333333333328</v>
      </c>
      <c r="AD106" s="90">
        <f t="shared" si="104"/>
        <v>82257.333333333328</v>
      </c>
      <c r="AE106" s="91">
        <f t="shared" si="82"/>
        <v>987088.00000000012</v>
      </c>
      <c r="AF106" s="90">
        <f t="shared" si="99"/>
        <v>11700</v>
      </c>
      <c r="AG106" s="90">
        <f t="shared" si="100"/>
        <v>11700</v>
      </c>
      <c r="AH106" s="90">
        <f t="shared" si="101"/>
        <v>11700</v>
      </c>
      <c r="AI106" s="90">
        <f t="shared" si="102"/>
        <v>11700</v>
      </c>
      <c r="AJ106" s="91">
        <v>46800</v>
      </c>
      <c r="AK106" s="92"/>
    </row>
    <row r="107" spans="1:37" ht="30" x14ac:dyDescent="0.25">
      <c r="A107" s="86">
        <f t="shared" si="83"/>
        <v>89</v>
      </c>
      <c r="B107" s="86"/>
      <c r="C107" s="86">
        <f t="shared" si="105"/>
        <v>8</v>
      </c>
      <c r="D107" s="87" t="s">
        <v>485</v>
      </c>
      <c r="E107" s="99">
        <v>444</v>
      </c>
      <c r="F107" s="77" t="str">
        <f t="shared" si="90"/>
        <v>от 100 до 900 жителей</v>
      </c>
      <c r="G107" s="100">
        <f t="shared" si="91"/>
        <v>1</v>
      </c>
      <c r="H107" s="88" t="str">
        <f t="shared" si="79"/>
        <v>1</v>
      </c>
      <c r="I107" s="80" t="str">
        <f t="shared" si="92"/>
        <v>не соответствует</v>
      </c>
      <c r="J107" s="80" t="str">
        <f t="shared" si="80"/>
        <v>0,75</v>
      </c>
      <c r="K107" s="80">
        <v>0</v>
      </c>
      <c r="L107" s="80" t="str">
        <f t="shared" si="93"/>
        <v>укомплектован</v>
      </c>
      <c r="M107" s="80" t="str">
        <f t="shared" si="81"/>
        <v>1</v>
      </c>
      <c r="N107" s="102"/>
      <c r="O107" s="81">
        <f t="shared" si="94"/>
        <v>0.75</v>
      </c>
      <c r="P107" s="89">
        <f t="shared" si="95"/>
        <v>1316117</v>
      </c>
      <c r="Q107" s="89">
        <f t="shared" si="96"/>
        <v>987087.75</v>
      </c>
      <c r="R107" s="89">
        <f t="shared" si="97"/>
        <v>987088</v>
      </c>
      <c r="S107" s="90">
        <f t="shared" si="103"/>
        <v>82257.333333333328</v>
      </c>
      <c r="T107" s="90">
        <f t="shared" si="104"/>
        <v>82257.333333333328</v>
      </c>
      <c r="U107" s="90">
        <f t="shared" si="104"/>
        <v>82257.333333333328</v>
      </c>
      <c r="V107" s="90">
        <f t="shared" si="104"/>
        <v>82257.333333333328</v>
      </c>
      <c r="W107" s="90">
        <f t="shared" si="104"/>
        <v>82257.333333333328</v>
      </c>
      <c r="X107" s="90">
        <f t="shared" si="104"/>
        <v>82257.333333333328</v>
      </c>
      <c r="Y107" s="90">
        <f t="shared" si="104"/>
        <v>82257.333333333328</v>
      </c>
      <c r="Z107" s="90">
        <f t="shared" si="104"/>
        <v>82257.333333333328</v>
      </c>
      <c r="AA107" s="90">
        <f t="shared" si="104"/>
        <v>82257.333333333328</v>
      </c>
      <c r="AB107" s="90">
        <f t="shared" si="104"/>
        <v>82257.333333333328</v>
      </c>
      <c r="AC107" s="90">
        <f t="shared" si="104"/>
        <v>82257.333333333328</v>
      </c>
      <c r="AD107" s="90">
        <f t="shared" si="104"/>
        <v>82257.333333333328</v>
      </c>
      <c r="AE107" s="91">
        <f t="shared" si="82"/>
        <v>987088.00000000012</v>
      </c>
      <c r="AF107" s="90">
        <f t="shared" si="99"/>
        <v>0</v>
      </c>
      <c r="AG107" s="90">
        <f t="shared" si="100"/>
        <v>0</v>
      </c>
      <c r="AH107" s="90">
        <f t="shared" si="101"/>
        <v>0</v>
      </c>
      <c r="AI107" s="90">
        <f t="shared" si="102"/>
        <v>0</v>
      </c>
      <c r="AJ107" s="91"/>
      <c r="AK107" s="92"/>
    </row>
    <row r="108" spans="1:37" x14ac:dyDescent="0.25">
      <c r="A108" s="86">
        <f t="shared" si="83"/>
        <v>90</v>
      </c>
      <c r="B108" s="86"/>
      <c r="C108" s="86">
        <f t="shared" si="105"/>
        <v>9</v>
      </c>
      <c r="D108" s="87" t="s">
        <v>486</v>
      </c>
      <c r="E108" s="99">
        <v>194</v>
      </c>
      <c r="F108" s="77" t="str">
        <f t="shared" si="90"/>
        <v>от 100 до 900 жителей</v>
      </c>
      <c r="G108" s="100">
        <f t="shared" si="91"/>
        <v>1</v>
      </c>
      <c r="H108" s="88" t="str">
        <f t="shared" si="79"/>
        <v>1</v>
      </c>
      <c r="I108" s="80" t="str">
        <f t="shared" si="92"/>
        <v>не соответствует</v>
      </c>
      <c r="J108" s="80" t="str">
        <f t="shared" si="80"/>
        <v>0,75</v>
      </c>
      <c r="K108" s="80">
        <v>0</v>
      </c>
      <c r="L108" s="80" t="str">
        <f t="shared" si="93"/>
        <v>укомплектован</v>
      </c>
      <c r="M108" s="80" t="str">
        <f t="shared" si="81"/>
        <v>1</v>
      </c>
      <c r="N108" s="102"/>
      <c r="O108" s="81">
        <f t="shared" si="94"/>
        <v>0.75</v>
      </c>
      <c r="P108" s="89">
        <f t="shared" si="95"/>
        <v>1316117</v>
      </c>
      <c r="Q108" s="89">
        <f t="shared" si="96"/>
        <v>987087.75</v>
      </c>
      <c r="R108" s="89">
        <f t="shared" si="97"/>
        <v>987088</v>
      </c>
      <c r="S108" s="90">
        <f t="shared" si="103"/>
        <v>82257.333333333328</v>
      </c>
      <c r="T108" s="90">
        <f t="shared" si="104"/>
        <v>82257.333333333328</v>
      </c>
      <c r="U108" s="90">
        <f t="shared" si="104"/>
        <v>82257.333333333328</v>
      </c>
      <c r="V108" s="90">
        <f t="shared" si="104"/>
        <v>82257.333333333328</v>
      </c>
      <c r="W108" s="90">
        <f t="shared" si="104"/>
        <v>82257.333333333328</v>
      </c>
      <c r="X108" s="90">
        <f t="shared" si="104"/>
        <v>82257.333333333328</v>
      </c>
      <c r="Y108" s="90">
        <f t="shared" si="104"/>
        <v>82257.333333333328</v>
      </c>
      <c r="Z108" s="90">
        <f t="shared" si="104"/>
        <v>82257.333333333328</v>
      </c>
      <c r="AA108" s="90">
        <f t="shared" si="104"/>
        <v>82257.333333333328</v>
      </c>
      <c r="AB108" s="90">
        <f t="shared" si="104"/>
        <v>82257.333333333328</v>
      </c>
      <c r="AC108" s="90">
        <f t="shared" si="104"/>
        <v>82257.333333333328</v>
      </c>
      <c r="AD108" s="90">
        <f t="shared" si="104"/>
        <v>82257.333333333328</v>
      </c>
      <c r="AE108" s="91">
        <f t="shared" si="82"/>
        <v>987088.00000000012</v>
      </c>
      <c r="AF108" s="90">
        <f t="shared" si="99"/>
        <v>11700</v>
      </c>
      <c r="AG108" s="90">
        <f t="shared" si="100"/>
        <v>11700</v>
      </c>
      <c r="AH108" s="90">
        <f t="shared" si="101"/>
        <v>11700</v>
      </c>
      <c r="AI108" s="90">
        <f t="shared" si="102"/>
        <v>11700</v>
      </c>
      <c r="AJ108" s="91">
        <v>46800</v>
      </c>
      <c r="AK108" s="92"/>
    </row>
    <row r="109" spans="1:37" ht="30" x14ac:dyDescent="0.25">
      <c r="A109" s="86">
        <f t="shared" si="83"/>
        <v>91</v>
      </c>
      <c r="B109" s="86"/>
      <c r="C109" s="86">
        <f t="shared" si="105"/>
        <v>10</v>
      </c>
      <c r="D109" s="87" t="s">
        <v>487</v>
      </c>
      <c r="E109" s="99">
        <v>60</v>
      </c>
      <c r="F109" s="77" t="str">
        <f t="shared" si="90"/>
        <v>до 100 жителей</v>
      </c>
      <c r="G109" s="100">
        <f t="shared" si="91"/>
        <v>0</v>
      </c>
      <c r="H109" s="88">
        <f t="shared" si="79"/>
        <v>0.9</v>
      </c>
      <c r="I109" s="80" t="str">
        <f t="shared" si="92"/>
        <v>не соответствует</v>
      </c>
      <c r="J109" s="80" t="str">
        <f t="shared" si="80"/>
        <v>0,75</v>
      </c>
      <c r="K109" s="80">
        <v>0</v>
      </c>
      <c r="L109" s="80" t="str">
        <f t="shared" si="93"/>
        <v>не укомплектован</v>
      </c>
      <c r="M109" s="80" t="str">
        <f t="shared" si="81"/>
        <v>0,25</v>
      </c>
      <c r="N109" s="103">
        <v>1</v>
      </c>
      <c r="O109" s="81">
        <f t="shared" si="94"/>
        <v>0.16875000000000001</v>
      </c>
      <c r="P109" s="89">
        <f t="shared" si="95"/>
        <v>1184505.3</v>
      </c>
      <c r="Q109" s="89">
        <f t="shared" si="96"/>
        <v>888378.97500000009</v>
      </c>
      <c r="R109" s="89">
        <f t="shared" si="97"/>
        <v>222095</v>
      </c>
      <c r="S109" s="90">
        <f t="shared" si="103"/>
        <v>18507.916666666668</v>
      </c>
      <c r="T109" s="90">
        <f t="shared" si="104"/>
        <v>18507.916666666668</v>
      </c>
      <c r="U109" s="90">
        <f t="shared" si="104"/>
        <v>18507.916666666668</v>
      </c>
      <c r="V109" s="90">
        <f t="shared" si="104"/>
        <v>18507.916666666668</v>
      </c>
      <c r="W109" s="90">
        <f t="shared" si="104"/>
        <v>18507.916666666668</v>
      </c>
      <c r="X109" s="90">
        <f t="shared" si="104"/>
        <v>18507.916666666668</v>
      </c>
      <c r="Y109" s="90">
        <f t="shared" si="104"/>
        <v>18507.916666666668</v>
      </c>
      <c r="Z109" s="90">
        <f t="shared" si="104"/>
        <v>18507.916666666668</v>
      </c>
      <c r="AA109" s="90">
        <f t="shared" si="104"/>
        <v>18507.916666666668</v>
      </c>
      <c r="AB109" s="90">
        <f t="shared" si="104"/>
        <v>18507.916666666668</v>
      </c>
      <c r="AC109" s="90">
        <f t="shared" si="104"/>
        <v>18507.916666666668</v>
      </c>
      <c r="AD109" s="90">
        <f t="shared" si="104"/>
        <v>18507.916666666668</v>
      </c>
      <c r="AE109" s="91">
        <f t="shared" si="82"/>
        <v>222094.99999999997</v>
      </c>
      <c r="AF109" s="90">
        <f t="shared" si="99"/>
        <v>13670.88</v>
      </c>
      <c r="AG109" s="90">
        <f t="shared" si="100"/>
        <v>13670.88</v>
      </c>
      <c r="AH109" s="90">
        <f t="shared" si="101"/>
        <v>13670.88</v>
      </c>
      <c r="AI109" s="90">
        <f t="shared" si="102"/>
        <v>13670.88</v>
      </c>
      <c r="AJ109" s="91">
        <v>54683.519999999997</v>
      </c>
      <c r="AK109" s="92"/>
    </row>
    <row r="110" spans="1:37" x14ac:dyDescent="0.25">
      <c r="A110" s="86">
        <f t="shared" si="83"/>
        <v>92</v>
      </c>
      <c r="B110" s="86"/>
      <c r="C110" s="86">
        <f t="shared" si="105"/>
        <v>11</v>
      </c>
      <c r="D110" s="87" t="s">
        <v>488</v>
      </c>
      <c r="E110" s="99">
        <v>777</v>
      </c>
      <c r="F110" s="77" t="str">
        <f t="shared" si="90"/>
        <v>от 100 до 900 жителей</v>
      </c>
      <c r="G110" s="100">
        <f t="shared" si="91"/>
        <v>1</v>
      </c>
      <c r="H110" s="88" t="str">
        <f t="shared" si="79"/>
        <v>1</v>
      </c>
      <c r="I110" s="80" t="str">
        <f t="shared" si="92"/>
        <v>не соответствует</v>
      </c>
      <c r="J110" s="80" t="str">
        <f t="shared" si="80"/>
        <v>0,75</v>
      </c>
      <c r="K110" s="80">
        <v>0</v>
      </c>
      <c r="L110" s="80" t="str">
        <f t="shared" si="93"/>
        <v>укомплектован</v>
      </c>
      <c r="M110" s="80" t="str">
        <f t="shared" si="81"/>
        <v>1</v>
      </c>
      <c r="N110" s="102"/>
      <c r="O110" s="81">
        <f t="shared" si="94"/>
        <v>0.75</v>
      </c>
      <c r="P110" s="89">
        <f t="shared" si="95"/>
        <v>1316117</v>
      </c>
      <c r="Q110" s="89">
        <f t="shared" si="96"/>
        <v>987087.75</v>
      </c>
      <c r="R110" s="89">
        <f t="shared" si="97"/>
        <v>987088</v>
      </c>
      <c r="S110" s="90">
        <f t="shared" si="103"/>
        <v>82257.333333333328</v>
      </c>
      <c r="T110" s="90">
        <f t="shared" si="104"/>
        <v>82257.333333333328</v>
      </c>
      <c r="U110" s="90">
        <f t="shared" si="104"/>
        <v>82257.333333333328</v>
      </c>
      <c r="V110" s="90">
        <f t="shared" si="104"/>
        <v>82257.333333333328</v>
      </c>
      <c r="W110" s="90">
        <f t="shared" si="104"/>
        <v>82257.333333333328</v>
      </c>
      <c r="X110" s="90">
        <f t="shared" si="104"/>
        <v>82257.333333333328</v>
      </c>
      <c r="Y110" s="90">
        <f t="shared" si="104"/>
        <v>82257.333333333328</v>
      </c>
      <c r="Z110" s="90">
        <f t="shared" si="104"/>
        <v>82257.333333333328</v>
      </c>
      <c r="AA110" s="90">
        <f t="shared" si="104"/>
        <v>82257.333333333328</v>
      </c>
      <c r="AB110" s="90">
        <f t="shared" si="104"/>
        <v>82257.333333333328</v>
      </c>
      <c r="AC110" s="90">
        <f t="shared" si="104"/>
        <v>82257.333333333328</v>
      </c>
      <c r="AD110" s="90">
        <f t="shared" si="104"/>
        <v>82257.333333333328</v>
      </c>
      <c r="AE110" s="91">
        <f t="shared" si="82"/>
        <v>987088.00000000012</v>
      </c>
      <c r="AF110" s="90">
        <f t="shared" si="99"/>
        <v>13670.88</v>
      </c>
      <c r="AG110" s="90">
        <f t="shared" si="100"/>
        <v>13670.88</v>
      </c>
      <c r="AH110" s="90">
        <f t="shared" si="101"/>
        <v>13670.88</v>
      </c>
      <c r="AI110" s="90">
        <f t="shared" si="102"/>
        <v>13670.88</v>
      </c>
      <c r="AJ110" s="91">
        <v>54683.519999999997</v>
      </c>
      <c r="AK110" s="92"/>
    </row>
    <row r="111" spans="1:37" ht="30" x14ac:dyDescent="0.25">
      <c r="A111" s="86">
        <f t="shared" si="83"/>
        <v>93</v>
      </c>
      <c r="B111" s="86"/>
      <c r="C111" s="86">
        <f t="shared" si="105"/>
        <v>12</v>
      </c>
      <c r="D111" s="87" t="s">
        <v>489</v>
      </c>
      <c r="E111" s="99">
        <v>217</v>
      </c>
      <c r="F111" s="77" t="str">
        <f t="shared" si="90"/>
        <v>от 100 до 900 жителей</v>
      </c>
      <c r="G111" s="100">
        <f t="shared" si="91"/>
        <v>1</v>
      </c>
      <c r="H111" s="88" t="str">
        <f t="shared" si="79"/>
        <v>1</v>
      </c>
      <c r="I111" s="80" t="str">
        <f t="shared" si="92"/>
        <v>не соответствует</v>
      </c>
      <c r="J111" s="80" t="str">
        <f t="shared" si="80"/>
        <v>0,75</v>
      </c>
      <c r="K111" s="80">
        <v>0</v>
      </c>
      <c r="L111" s="80" t="str">
        <f t="shared" si="93"/>
        <v>укомплектован</v>
      </c>
      <c r="M111" s="80" t="str">
        <f t="shared" si="81"/>
        <v>1</v>
      </c>
      <c r="N111" s="102"/>
      <c r="O111" s="81">
        <f t="shared" si="94"/>
        <v>0.75</v>
      </c>
      <c r="P111" s="89">
        <f t="shared" si="95"/>
        <v>1316117</v>
      </c>
      <c r="Q111" s="89">
        <f t="shared" si="96"/>
        <v>987087.75</v>
      </c>
      <c r="R111" s="89">
        <f t="shared" si="97"/>
        <v>987088</v>
      </c>
      <c r="S111" s="90">
        <f t="shared" si="103"/>
        <v>82257.333333333328</v>
      </c>
      <c r="T111" s="90">
        <f t="shared" si="104"/>
        <v>82257.333333333328</v>
      </c>
      <c r="U111" s="90">
        <f t="shared" si="104"/>
        <v>82257.333333333328</v>
      </c>
      <c r="V111" s="90">
        <f t="shared" si="104"/>
        <v>82257.333333333328</v>
      </c>
      <c r="W111" s="90">
        <f t="shared" si="104"/>
        <v>82257.333333333328</v>
      </c>
      <c r="X111" s="90">
        <f t="shared" si="104"/>
        <v>82257.333333333328</v>
      </c>
      <c r="Y111" s="90">
        <f t="shared" si="104"/>
        <v>82257.333333333328</v>
      </c>
      <c r="Z111" s="90">
        <f t="shared" si="104"/>
        <v>82257.333333333328</v>
      </c>
      <c r="AA111" s="90">
        <f t="shared" si="104"/>
        <v>82257.333333333328</v>
      </c>
      <c r="AB111" s="90">
        <f t="shared" si="104"/>
        <v>82257.333333333328</v>
      </c>
      <c r="AC111" s="90">
        <f t="shared" si="104"/>
        <v>82257.333333333328</v>
      </c>
      <c r="AD111" s="90">
        <f t="shared" si="104"/>
        <v>82257.333333333328</v>
      </c>
      <c r="AE111" s="91">
        <f t="shared" si="82"/>
        <v>987088.00000000012</v>
      </c>
      <c r="AF111" s="90">
        <f t="shared" si="99"/>
        <v>11700</v>
      </c>
      <c r="AG111" s="90">
        <f t="shared" si="100"/>
        <v>11700</v>
      </c>
      <c r="AH111" s="90">
        <f t="shared" si="101"/>
        <v>11700</v>
      </c>
      <c r="AI111" s="90">
        <f t="shared" si="102"/>
        <v>11700</v>
      </c>
      <c r="AJ111" s="91">
        <v>46800</v>
      </c>
      <c r="AK111" s="92"/>
    </row>
    <row r="112" spans="1:37" x14ac:dyDescent="0.25">
      <c r="A112" s="86">
        <f t="shared" si="83"/>
        <v>94</v>
      </c>
      <c r="B112" s="86"/>
      <c r="C112" s="86">
        <f t="shared" si="105"/>
        <v>13</v>
      </c>
      <c r="D112" s="87" t="s">
        <v>490</v>
      </c>
      <c r="E112" s="99">
        <v>78</v>
      </c>
      <c r="F112" s="77" t="str">
        <f t="shared" si="90"/>
        <v>до 100 жителей</v>
      </c>
      <c r="G112" s="100">
        <f t="shared" si="91"/>
        <v>0</v>
      </c>
      <c r="H112" s="88">
        <f t="shared" si="79"/>
        <v>0.9</v>
      </c>
      <c r="I112" s="80" t="str">
        <f t="shared" si="92"/>
        <v>не соответствует</v>
      </c>
      <c r="J112" s="80" t="str">
        <f t="shared" si="80"/>
        <v>0,75</v>
      </c>
      <c r="K112" s="80">
        <v>0</v>
      </c>
      <c r="L112" s="80" t="str">
        <f t="shared" si="93"/>
        <v>укомплектован</v>
      </c>
      <c r="M112" s="80" t="str">
        <f t="shared" si="81"/>
        <v>1</v>
      </c>
      <c r="N112" s="102"/>
      <c r="O112" s="81">
        <f t="shared" si="94"/>
        <v>0.67500000000000004</v>
      </c>
      <c r="P112" s="89">
        <f t="shared" si="95"/>
        <v>1184505.3</v>
      </c>
      <c r="Q112" s="89">
        <f t="shared" si="96"/>
        <v>888378.97500000009</v>
      </c>
      <c r="R112" s="89">
        <f t="shared" si="97"/>
        <v>888379</v>
      </c>
      <c r="S112" s="90">
        <f t="shared" si="103"/>
        <v>74031.583333333328</v>
      </c>
      <c r="T112" s="90">
        <f t="shared" si="104"/>
        <v>74031.583333333328</v>
      </c>
      <c r="U112" s="90">
        <f t="shared" si="104"/>
        <v>74031.583333333328</v>
      </c>
      <c r="V112" s="90">
        <f t="shared" si="104"/>
        <v>74031.583333333328</v>
      </c>
      <c r="W112" s="90">
        <f t="shared" si="104"/>
        <v>74031.583333333328</v>
      </c>
      <c r="X112" s="90">
        <f t="shared" si="104"/>
        <v>74031.583333333328</v>
      </c>
      <c r="Y112" s="90">
        <f t="shared" si="104"/>
        <v>74031.583333333328</v>
      </c>
      <c r="Z112" s="90">
        <f t="shared" si="104"/>
        <v>74031.583333333328</v>
      </c>
      <c r="AA112" s="90">
        <f t="shared" si="104"/>
        <v>74031.583333333328</v>
      </c>
      <c r="AB112" s="90">
        <f t="shared" si="104"/>
        <v>74031.583333333328</v>
      </c>
      <c r="AC112" s="90">
        <f t="shared" si="104"/>
        <v>74031.583333333328</v>
      </c>
      <c r="AD112" s="90">
        <f t="shared" si="104"/>
        <v>74031.583333333328</v>
      </c>
      <c r="AE112" s="91">
        <f t="shared" si="82"/>
        <v>888379.00000000012</v>
      </c>
      <c r="AF112" s="90">
        <f t="shared" si="99"/>
        <v>0</v>
      </c>
      <c r="AG112" s="90">
        <f t="shared" si="100"/>
        <v>0</v>
      </c>
      <c r="AH112" s="90">
        <f t="shared" si="101"/>
        <v>0</v>
      </c>
      <c r="AI112" s="90">
        <f t="shared" si="102"/>
        <v>0</v>
      </c>
      <c r="AJ112" s="91"/>
      <c r="AK112" s="92"/>
    </row>
    <row r="113" spans="1:37" x14ac:dyDescent="0.25">
      <c r="A113" s="86">
        <f t="shared" si="83"/>
        <v>95</v>
      </c>
      <c r="B113" s="86"/>
      <c r="C113" s="86">
        <f t="shared" si="105"/>
        <v>14</v>
      </c>
      <c r="D113" s="87" t="s">
        <v>491</v>
      </c>
      <c r="E113" s="99">
        <v>140</v>
      </c>
      <c r="F113" s="77" t="str">
        <f t="shared" si="90"/>
        <v>от 100 до 900 жителей</v>
      </c>
      <c r="G113" s="100">
        <f t="shared" si="91"/>
        <v>1</v>
      </c>
      <c r="H113" s="88" t="str">
        <f t="shared" si="79"/>
        <v>1</v>
      </c>
      <c r="I113" s="80" t="str">
        <f t="shared" si="92"/>
        <v>не соответствует</v>
      </c>
      <c r="J113" s="80" t="str">
        <f t="shared" si="80"/>
        <v>0,75</v>
      </c>
      <c r="K113" s="80">
        <v>0</v>
      </c>
      <c r="L113" s="80" t="str">
        <f t="shared" si="93"/>
        <v>укомплектован</v>
      </c>
      <c r="M113" s="80" t="str">
        <f t="shared" si="81"/>
        <v>1</v>
      </c>
      <c r="N113" s="102"/>
      <c r="O113" s="81">
        <f t="shared" si="94"/>
        <v>0.75</v>
      </c>
      <c r="P113" s="89">
        <f t="shared" si="95"/>
        <v>1316117</v>
      </c>
      <c r="Q113" s="89">
        <f t="shared" si="96"/>
        <v>987087.75</v>
      </c>
      <c r="R113" s="89">
        <f t="shared" si="97"/>
        <v>987088</v>
      </c>
      <c r="S113" s="90">
        <f t="shared" si="103"/>
        <v>82257.333333333328</v>
      </c>
      <c r="T113" s="90">
        <f t="shared" si="104"/>
        <v>82257.333333333328</v>
      </c>
      <c r="U113" s="90">
        <f t="shared" si="104"/>
        <v>82257.333333333328</v>
      </c>
      <c r="V113" s="90">
        <f t="shared" si="104"/>
        <v>82257.333333333328</v>
      </c>
      <c r="W113" s="90">
        <f t="shared" si="104"/>
        <v>82257.333333333328</v>
      </c>
      <c r="X113" s="90">
        <f t="shared" si="104"/>
        <v>82257.333333333328</v>
      </c>
      <c r="Y113" s="90">
        <f t="shared" si="104"/>
        <v>82257.333333333328</v>
      </c>
      <c r="Z113" s="90">
        <f t="shared" si="104"/>
        <v>82257.333333333328</v>
      </c>
      <c r="AA113" s="90">
        <f t="shared" si="104"/>
        <v>82257.333333333328</v>
      </c>
      <c r="AB113" s="90">
        <f t="shared" si="104"/>
        <v>82257.333333333328</v>
      </c>
      <c r="AC113" s="90">
        <f t="shared" si="104"/>
        <v>82257.333333333328</v>
      </c>
      <c r="AD113" s="90">
        <f t="shared" si="104"/>
        <v>82257.333333333328</v>
      </c>
      <c r="AE113" s="91">
        <f t="shared" si="82"/>
        <v>987088.00000000012</v>
      </c>
      <c r="AF113" s="90">
        <f t="shared" si="99"/>
        <v>11700</v>
      </c>
      <c r="AG113" s="90">
        <f t="shared" si="100"/>
        <v>11700</v>
      </c>
      <c r="AH113" s="90">
        <f t="shared" si="101"/>
        <v>11700</v>
      </c>
      <c r="AI113" s="90">
        <f t="shared" si="102"/>
        <v>11700</v>
      </c>
      <c r="AJ113" s="91">
        <v>46800</v>
      </c>
      <c r="AK113" s="92"/>
    </row>
    <row r="114" spans="1:37" x14ac:dyDescent="0.25">
      <c r="A114" s="86">
        <f t="shared" si="83"/>
        <v>96</v>
      </c>
      <c r="B114" s="86"/>
      <c r="C114" s="86">
        <f t="shared" si="105"/>
        <v>15</v>
      </c>
      <c r="D114" s="87" t="s">
        <v>492</v>
      </c>
      <c r="E114" s="99">
        <v>258</v>
      </c>
      <c r="F114" s="77" t="str">
        <f t="shared" si="90"/>
        <v>от 100 до 900 жителей</v>
      </c>
      <c r="G114" s="100">
        <f t="shared" si="91"/>
        <v>1</v>
      </c>
      <c r="H114" s="88" t="str">
        <f t="shared" si="79"/>
        <v>1</v>
      </c>
      <c r="I114" s="80" t="str">
        <f t="shared" si="92"/>
        <v>не соответствует</v>
      </c>
      <c r="J114" s="80" t="str">
        <f t="shared" si="80"/>
        <v>0,75</v>
      </c>
      <c r="K114" s="80">
        <v>0</v>
      </c>
      <c r="L114" s="80" t="str">
        <f t="shared" si="93"/>
        <v>укомплектован</v>
      </c>
      <c r="M114" s="80" t="str">
        <f t="shared" si="81"/>
        <v>1</v>
      </c>
      <c r="N114" s="102"/>
      <c r="O114" s="81">
        <f t="shared" si="94"/>
        <v>0.75</v>
      </c>
      <c r="P114" s="89">
        <f t="shared" si="95"/>
        <v>1316117</v>
      </c>
      <c r="Q114" s="89">
        <f t="shared" si="96"/>
        <v>987087.75</v>
      </c>
      <c r="R114" s="89">
        <f t="shared" si="97"/>
        <v>987088</v>
      </c>
      <c r="S114" s="90">
        <f t="shared" si="103"/>
        <v>82257.333333333328</v>
      </c>
      <c r="T114" s="90">
        <f t="shared" si="104"/>
        <v>82257.333333333328</v>
      </c>
      <c r="U114" s="90">
        <f t="shared" si="104"/>
        <v>82257.333333333328</v>
      </c>
      <c r="V114" s="90">
        <f t="shared" si="104"/>
        <v>82257.333333333328</v>
      </c>
      <c r="W114" s="90">
        <f t="shared" si="104"/>
        <v>82257.333333333328</v>
      </c>
      <c r="X114" s="90">
        <f t="shared" si="104"/>
        <v>82257.333333333328</v>
      </c>
      <c r="Y114" s="90">
        <f t="shared" si="104"/>
        <v>82257.333333333328</v>
      </c>
      <c r="Z114" s="90">
        <f t="shared" si="104"/>
        <v>82257.333333333328</v>
      </c>
      <c r="AA114" s="90">
        <f t="shared" si="104"/>
        <v>82257.333333333328</v>
      </c>
      <c r="AB114" s="90">
        <f t="shared" si="104"/>
        <v>82257.333333333328</v>
      </c>
      <c r="AC114" s="90">
        <f t="shared" si="104"/>
        <v>82257.333333333328</v>
      </c>
      <c r="AD114" s="90">
        <f t="shared" si="104"/>
        <v>82257.333333333328</v>
      </c>
      <c r="AE114" s="91">
        <f t="shared" si="82"/>
        <v>987088.00000000012</v>
      </c>
      <c r="AF114" s="90">
        <f t="shared" si="99"/>
        <v>11700</v>
      </c>
      <c r="AG114" s="90">
        <f t="shared" si="100"/>
        <v>11700</v>
      </c>
      <c r="AH114" s="90">
        <f t="shared" si="101"/>
        <v>11700</v>
      </c>
      <c r="AI114" s="90">
        <f t="shared" si="102"/>
        <v>11700</v>
      </c>
      <c r="AJ114" s="91">
        <v>46800</v>
      </c>
      <c r="AK114" s="92"/>
    </row>
    <row r="115" spans="1:37" x14ac:dyDescent="0.25">
      <c r="A115" s="72"/>
      <c r="B115" s="72">
        <v>8</v>
      </c>
      <c r="C115" s="72"/>
      <c r="D115" s="74" t="s">
        <v>493</v>
      </c>
      <c r="E115" s="99"/>
      <c r="F115" s="77"/>
      <c r="G115" s="100"/>
      <c r="H115" s="88"/>
      <c r="I115" s="80"/>
      <c r="J115" s="80"/>
      <c r="K115" s="80"/>
      <c r="L115" s="80"/>
      <c r="M115" s="80"/>
      <c r="N115" s="102"/>
      <c r="O115" s="81"/>
      <c r="P115" s="82">
        <f t="shared" ref="P115:AD115" si="106">SUM(P116:P147)</f>
        <v>45315746.299999997</v>
      </c>
      <c r="Q115" s="82">
        <f t="shared" si="106"/>
        <v>33986809.725000001</v>
      </c>
      <c r="R115" s="82">
        <f t="shared" si="106"/>
        <v>29618952</v>
      </c>
      <c r="S115" s="83">
        <f t="shared" si="106"/>
        <v>2468245.9999999995</v>
      </c>
      <c r="T115" s="83">
        <f t="shared" si="106"/>
        <v>2468245.9999999995</v>
      </c>
      <c r="U115" s="83">
        <f t="shared" si="106"/>
        <v>2468245.9999999995</v>
      </c>
      <c r="V115" s="83">
        <f t="shared" si="106"/>
        <v>2468245.9999999995</v>
      </c>
      <c r="W115" s="83">
        <f t="shared" si="106"/>
        <v>2468245.9999999995</v>
      </c>
      <c r="X115" s="83">
        <f t="shared" si="106"/>
        <v>2468245.9999999995</v>
      </c>
      <c r="Y115" s="83">
        <f t="shared" si="106"/>
        <v>2468245.9999999995</v>
      </c>
      <c r="Z115" s="83">
        <f t="shared" si="106"/>
        <v>2468245.9999999995</v>
      </c>
      <c r="AA115" s="83">
        <f t="shared" si="106"/>
        <v>2468245.9999999995</v>
      </c>
      <c r="AB115" s="83">
        <f t="shared" si="106"/>
        <v>2468245.9999999995</v>
      </c>
      <c r="AC115" s="83">
        <f t="shared" si="106"/>
        <v>2468245.9999999995</v>
      </c>
      <c r="AD115" s="83">
        <f t="shared" si="106"/>
        <v>2468245.9999999995</v>
      </c>
      <c r="AE115" s="84">
        <f>SUM(AE116:AE147)</f>
        <v>29618952.000000004</v>
      </c>
      <c r="AF115" s="85">
        <f t="shared" ref="AF115:AI115" si="107">SUM(AF116:AF147)</f>
        <v>386475.84</v>
      </c>
      <c r="AG115" s="85">
        <f t="shared" si="107"/>
        <v>386475.84</v>
      </c>
      <c r="AH115" s="85">
        <f t="shared" si="107"/>
        <v>386475.84</v>
      </c>
      <c r="AI115" s="85">
        <f t="shared" si="107"/>
        <v>386475.84</v>
      </c>
      <c r="AJ115" s="84">
        <f>SUM(AJ116:AJ147)</f>
        <v>1545903.36</v>
      </c>
      <c r="AK115" s="94"/>
    </row>
    <row r="116" spans="1:37" ht="30" x14ac:dyDescent="0.25">
      <c r="A116" s="86">
        <f>A114+1</f>
        <v>97</v>
      </c>
      <c r="B116" s="86"/>
      <c r="C116" s="86">
        <v>1</v>
      </c>
      <c r="D116" s="87" t="s">
        <v>494</v>
      </c>
      <c r="E116" s="99">
        <v>846</v>
      </c>
      <c r="F116" s="77" t="str">
        <f t="shared" ref="F116:F147" si="108">IF(G116=0,"до 100 жителей",IF(G116=1,"от 100 до 900 жителей",IF(G116=2,"от 900 до 1500 жителей",IF(G116=3,"от 1500 до 2000 жителей",IF(G116=4,"более 2000 жителей")))))</f>
        <v>от 100 до 900 жителей</v>
      </c>
      <c r="G116" s="100">
        <f t="shared" ref="G116:G147" si="109">IF(E116&lt;100,0,(IF(E116&lt;900,1,(IF(E116&lt;1500,2,IF(E116&lt;2000,3,4))))))</f>
        <v>1</v>
      </c>
      <c r="H116" s="88" t="str">
        <f t="shared" si="79"/>
        <v>1</v>
      </c>
      <c r="I116" s="80" t="str">
        <f t="shared" ref="I116:I147" si="110">IF(K116=0,"не соответствует",IF(K116=1,"соответствует",))</f>
        <v>не соответствует</v>
      </c>
      <c r="J116" s="80" t="str">
        <f t="shared" si="80"/>
        <v>0,75</v>
      </c>
      <c r="K116" s="80">
        <v>0</v>
      </c>
      <c r="L116" s="80" t="str">
        <f t="shared" ref="L116:L147" si="111">IF(N116=0,"укомплектован",IF(N116=1,"не укомплектован",))</f>
        <v>укомплектован</v>
      </c>
      <c r="M116" s="80" t="str">
        <f t="shared" si="81"/>
        <v>1</v>
      </c>
      <c r="N116" s="102">
        <v>0</v>
      </c>
      <c r="O116" s="81">
        <f t="shared" ref="O116:O147" si="112">H116*J116*M116</f>
        <v>0.75</v>
      </c>
      <c r="P116" s="89">
        <f t="shared" ref="P116:P147" si="113">IF(G116=0,$E$3*H116,IF(G116=4,$E$5*H116,IF(G116=1,$E$3,IF(G116=2,$E$4,IF(G116=3,$E$5)))))</f>
        <v>1316117</v>
      </c>
      <c r="Q116" s="89">
        <f t="shared" ref="Q116:Q147" si="114">IF(K116=0,P116*$I$7,P116)</f>
        <v>987087.75</v>
      </c>
      <c r="R116" s="89">
        <f t="shared" ref="R116:R147" si="115">ROUND(IF(N116=1,Q116*$R$7,Q116),0)</f>
        <v>987088</v>
      </c>
      <c r="S116" s="90">
        <f>R116/12</f>
        <v>82257.333333333328</v>
      </c>
      <c r="T116" s="90">
        <f>S116</f>
        <v>82257.333333333328</v>
      </c>
      <c r="U116" s="90">
        <f t="shared" ref="U116:AD116" si="116">T116</f>
        <v>82257.333333333328</v>
      </c>
      <c r="V116" s="90">
        <f t="shared" si="116"/>
        <v>82257.333333333328</v>
      </c>
      <c r="W116" s="90">
        <f t="shared" si="116"/>
        <v>82257.333333333328</v>
      </c>
      <c r="X116" s="90">
        <f t="shared" si="116"/>
        <v>82257.333333333328</v>
      </c>
      <c r="Y116" s="90">
        <f t="shared" si="116"/>
        <v>82257.333333333328</v>
      </c>
      <c r="Z116" s="90">
        <f t="shared" si="116"/>
        <v>82257.333333333328</v>
      </c>
      <c r="AA116" s="90">
        <f t="shared" si="116"/>
        <v>82257.333333333328</v>
      </c>
      <c r="AB116" s="90">
        <f t="shared" si="116"/>
        <v>82257.333333333328</v>
      </c>
      <c r="AC116" s="90">
        <f t="shared" si="116"/>
        <v>82257.333333333328</v>
      </c>
      <c r="AD116" s="90">
        <f t="shared" si="116"/>
        <v>82257.333333333328</v>
      </c>
      <c r="AE116" s="91">
        <f>SUM(S116:AD116)</f>
        <v>987088.00000000012</v>
      </c>
      <c r="AF116" s="90">
        <f t="shared" ref="AF116:AF147" si="117">AJ116/4</f>
        <v>11700</v>
      </c>
      <c r="AG116" s="90">
        <f t="shared" ref="AG116:AG147" si="118">AJ116/4</f>
        <v>11700</v>
      </c>
      <c r="AH116" s="90">
        <f t="shared" ref="AH116:AH147" si="119">AJ116/4</f>
        <v>11700</v>
      </c>
      <c r="AI116" s="90">
        <f t="shared" ref="AI116:AI147" si="120">AJ116/4</f>
        <v>11700</v>
      </c>
      <c r="AJ116" s="91">
        <v>46800</v>
      </c>
      <c r="AK116" s="92"/>
    </row>
    <row r="117" spans="1:37" ht="30" x14ac:dyDescent="0.25">
      <c r="A117" s="86">
        <f t="shared" si="83"/>
        <v>98</v>
      </c>
      <c r="B117" s="86"/>
      <c r="C117" s="86">
        <f>C116+1</f>
        <v>2</v>
      </c>
      <c r="D117" s="87" t="s">
        <v>495</v>
      </c>
      <c r="E117" s="99">
        <v>292</v>
      </c>
      <c r="F117" s="77" t="str">
        <f t="shared" si="108"/>
        <v>от 100 до 900 жителей</v>
      </c>
      <c r="G117" s="100">
        <f t="shared" si="109"/>
        <v>1</v>
      </c>
      <c r="H117" s="88" t="str">
        <f t="shared" si="79"/>
        <v>1</v>
      </c>
      <c r="I117" s="80" t="str">
        <f t="shared" si="110"/>
        <v>не соответствует</v>
      </c>
      <c r="J117" s="80" t="str">
        <f t="shared" si="80"/>
        <v>0,75</v>
      </c>
      <c r="K117" s="80">
        <v>0</v>
      </c>
      <c r="L117" s="80" t="str">
        <f t="shared" si="111"/>
        <v>укомплектован</v>
      </c>
      <c r="M117" s="80" t="str">
        <f t="shared" si="81"/>
        <v>1</v>
      </c>
      <c r="N117" s="102">
        <v>0</v>
      </c>
      <c r="O117" s="81">
        <f t="shared" si="112"/>
        <v>0.75</v>
      </c>
      <c r="P117" s="89">
        <f t="shared" si="113"/>
        <v>1316117</v>
      </c>
      <c r="Q117" s="89">
        <f t="shared" si="114"/>
        <v>987087.75</v>
      </c>
      <c r="R117" s="89">
        <f t="shared" si="115"/>
        <v>987088</v>
      </c>
      <c r="S117" s="90">
        <f t="shared" ref="S117:S147" si="121">R117/12</f>
        <v>82257.333333333328</v>
      </c>
      <c r="T117" s="90">
        <f t="shared" ref="T117:AD132" si="122">S117</f>
        <v>82257.333333333328</v>
      </c>
      <c r="U117" s="90">
        <f t="shared" si="122"/>
        <v>82257.333333333328</v>
      </c>
      <c r="V117" s="90">
        <f t="shared" si="122"/>
        <v>82257.333333333328</v>
      </c>
      <c r="W117" s="90">
        <f t="shared" si="122"/>
        <v>82257.333333333328</v>
      </c>
      <c r="X117" s="90">
        <f t="shared" si="122"/>
        <v>82257.333333333328</v>
      </c>
      <c r="Y117" s="90">
        <f t="shared" si="122"/>
        <v>82257.333333333328</v>
      </c>
      <c r="Z117" s="90">
        <f t="shared" si="122"/>
        <v>82257.333333333328</v>
      </c>
      <c r="AA117" s="90">
        <f t="shared" si="122"/>
        <v>82257.333333333328</v>
      </c>
      <c r="AB117" s="90">
        <f t="shared" si="122"/>
        <v>82257.333333333328</v>
      </c>
      <c r="AC117" s="90">
        <f t="shared" si="122"/>
        <v>82257.333333333328</v>
      </c>
      <c r="AD117" s="90">
        <f t="shared" si="122"/>
        <v>82257.333333333328</v>
      </c>
      <c r="AE117" s="91">
        <f t="shared" si="82"/>
        <v>987088.00000000012</v>
      </c>
      <c r="AF117" s="90">
        <f t="shared" si="117"/>
        <v>0</v>
      </c>
      <c r="AG117" s="90">
        <f t="shared" si="118"/>
        <v>0</v>
      </c>
      <c r="AH117" s="90">
        <f t="shared" si="119"/>
        <v>0</v>
      </c>
      <c r="AI117" s="90">
        <f t="shared" si="120"/>
        <v>0</v>
      </c>
      <c r="AJ117" s="91"/>
      <c r="AK117" s="92"/>
    </row>
    <row r="118" spans="1:37" ht="30" x14ac:dyDescent="0.25">
      <c r="A118" s="86">
        <f t="shared" si="83"/>
        <v>99</v>
      </c>
      <c r="B118" s="86"/>
      <c r="C118" s="86">
        <f t="shared" ref="C118:C147" si="123">C117+1</f>
        <v>3</v>
      </c>
      <c r="D118" s="87" t="s">
        <v>496</v>
      </c>
      <c r="E118" s="99">
        <v>769</v>
      </c>
      <c r="F118" s="77" t="str">
        <f t="shared" si="108"/>
        <v>от 100 до 900 жителей</v>
      </c>
      <c r="G118" s="100">
        <f t="shared" si="109"/>
        <v>1</v>
      </c>
      <c r="H118" s="88" t="str">
        <f t="shared" si="79"/>
        <v>1</v>
      </c>
      <c r="I118" s="80" t="str">
        <f t="shared" si="110"/>
        <v>не соответствует</v>
      </c>
      <c r="J118" s="80" t="str">
        <f t="shared" si="80"/>
        <v>0,75</v>
      </c>
      <c r="K118" s="80">
        <v>0</v>
      </c>
      <c r="L118" s="80" t="str">
        <f t="shared" si="111"/>
        <v>укомплектован</v>
      </c>
      <c r="M118" s="80" t="str">
        <f t="shared" si="81"/>
        <v>1</v>
      </c>
      <c r="N118" s="102"/>
      <c r="O118" s="81">
        <f t="shared" si="112"/>
        <v>0.75</v>
      </c>
      <c r="P118" s="89">
        <f t="shared" si="113"/>
        <v>1316117</v>
      </c>
      <c r="Q118" s="89">
        <f t="shared" si="114"/>
        <v>987087.75</v>
      </c>
      <c r="R118" s="89">
        <f t="shared" si="115"/>
        <v>987088</v>
      </c>
      <c r="S118" s="90">
        <f t="shared" si="121"/>
        <v>82257.333333333328</v>
      </c>
      <c r="T118" s="90">
        <f t="shared" si="122"/>
        <v>82257.333333333328</v>
      </c>
      <c r="U118" s="90">
        <f t="shared" si="122"/>
        <v>82257.333333333328</v>
      </c>
      <c r="V118" s="90">
        <f t="shared" si="122"/>
        <v>82257.333333333328</v>
      </c>
      <c r="W118" s="90">
        <f t="shared" si="122"/>
        <v>82257.333333333328</v>
      </c>
      <c r="X118" s="90">
        <f t="shared" si="122"/>
        <v>82257.333333333328</v>
      </c>
      <c r="Y118" s="90">
        <f t="shared" si="122"/>
        <v>82257.333333333328</v>
      </c>
      <c r="Z118" s="90">
        <f t="shared" si="122"/>
        <v>82257.333333333328</v>
      </c>
      <c r="AA118" s="90">
        <f t="shared" si="122"/>
        <v>82257.333333333328</v>
      </c>
      <c r="AB118" s="90">
        <f t="shared" si="122"/>
        <v>82257.333333333328</v>
      </c>
      <c r="AC118" s="90">
        <f t="shared" si="122"/>
        <v>82257.333333333328</v>
      </c>
      <c r="AD118" s="90">
        <f t="shared" si="122"/>
        <v>82257.333333333328</v>
      </c>
      <c r="AE118" s="91">
        <f t="shared" si="82"/>
        <v>987088.00000000012</v>
      </c>
      <c r="AF118" s="90">
        <f t="shared" si="117"/>
        <v>13670.88</v>
      </c>
      <c r="AG118" s="90">
        <f t="shared" si="118"/>
        <v>13670.88</v>
      </c>
      <c r="AH118" s="90">
        <f t="shared" si="119"/>
        <v>13670.88</v>
      </c>
      <c r="AI118" s="90">
        <f t="shared" si="120"/>
        <v>13670.88</v>
      </c>
      <c r="AJ118" s="91">
        <v>54683.519999999997</v>
      </c>
      <c r="AK118" s="92"/>
    </row>
    <row r="119" spans="1:37" ht="30" x14ac:dyDescent="0.25">
      <c r="A119" s="86">
        <f t="shared" si="83"/>
        <v>100</v>
      </c>
      <c r="B119" s="86"/>
      <c r="C119" s="86">
        <f t="shared" si="123"/>
        <v>4</v>
      </c>
      <c r="D119" s="87" t="s">
        <v>497</v>
      </c>
      <c r="E119" s="99">
        <v>1341</v>
      </c>
      <c r="F119" s="77" t="str">
        <f t="shared" si="108"/>
        <v>от 900 до 1500 жителей</v>
      </c>
      <c r="G119" s="100">
        <f t="shared" si="109"/>
        <v>2</v>
      </c>
      <c r="H119" s="88" t="str">
        <f t="shared" si="79"/>
        <v>1</v>
      </c>
      <c r="I119" s="80" t="str">
        <f t="shared" si="110"/>
        <v>не соответствует</v>
      </c>
      <c r="J119" s="80" t="str">
        <f t="shared" si="80"/>
        <v>0,75</v>
      </c>
      <c r="K119" s="80">
        <v>0</v>
      </c>
      <c r="L119" s="80" t="str">
        <f t="shared" si="111"/>
        <v>укомплектован</v>
      </c>
      <c r="M119" s="80" t="str">
        <f t="shared" si="81"/>
        <v>1</v>
      </c>
      <c r="N119" s="102"/>
      <c r="O119" s="81">
        <f t="shared" si="112"/>
        <v>0.75</v>
      </c>
      <c r="P119" s="89">
        <f t="shared" si="113"/>
        <v>2084951</v>
      </c>
      <c r="Q119" s="89">
        <f t="shared" si="114"/>
        <v>1563713.25</v>
      </c>
      <c r="R119" s="89">
        <f t="shared" si="115"/>
        <v>1563713</v>
      </c>
      <c r="S119" s="90">
        <f t="shared" si="121"/>
        <v>130309.41666666667</v>
      </c>
      <c r="T119" s="90">
        <f t="shared" si="122"/>
        <v>130309.41666666667</v>
      </c>
      <c r="U119" s="90">
        <f t="shared" si="122"/>
        <v>130309.41666666667</v>
      </c>
      <c r="V119" s="90">
        <f t="shared" si="122"/>
        <v>130309.41666666667</v>
      </c>
      <c r="W119" s="90">
        <f t="shared" si="122"/>
        <v>130309.41666666667</v>
      </c>
      <c r="X119" s="90">
        <f t="shared" si="122"/>
        <v>130309.41666666667</v>
      </c>
      <c r="Y119" s="90">
        <f t="shared" si="122"/>
        <v>130309.41666666667</v>
      </c>
      <c r="Z119" s="90">
        <f t="shared" si="122"/>
        <v>130309.41666666667</v>
      </c>
      <c r="AA119" s="90">
        <f t="shared" si="122"/>
        <v>130309.41666666667</v>
      </c>
      <c r="AB119" s="90">
        <f t="shared" si="122"/>
        <v>130309.41666666667</v>
      </c>
      <c r="AC119" s="90">
        <f t="shared" si="122"/>
        <v>130309.41666666667</v>
      </c>
      <c r="AD119" s="90">
        <f t="shared" si="122"/>
        <v>130309.41666666667</v>
      </c>
      <c r="AE119" s="91">
        <f t="shared" si="82"/>
        <v>1563713.0000000002</v>
      </c>
      <c r="AF119" s="90">
        <f t="shared" si="117"/>
        <v>13670.88</v>
      </c>
      <c r="AG119" s="90">
        <f t="shared" si="118"/>
        <v>13670.88</v>
      </c>
      <c r="AH119" s="90">
        <f t="shared" si="119"/>
        <v>13670.88</v>
      </c>
      <c r="AI119" s="90">
        <f t="shared" si="120"/>
        <v>13670.88</v>
      </c>
      <c r="AJ119" s="91">
        <v>54683.519999999997</v>
      </c>
      <c r="AK119" s="92"/>
    </row>
    <row r="120" spans="1:37" ht="30" x14ac:dyDescent="0.25">
      <c r="A120" s="86">
        <f t="shared" si="83"/>
        <v>101</v>
      </c>
      <c r="B120" s="86"/>
      <c r="C120" s="86">
        <f t="shared" si="123"/>
        <v>5</v>
      </c>
      <c r="D120" s="87" t="s">
        <v>498</v>
      </c>
      <c r="E120" s="99">
        <v>234</v>
      </c>
      <c r="F120" s="77" t="str">
        <f t="shared" si="108"/>
        <v>от 100 до 900 жителей</v>
      </c>
      <c r="G120" s="100">
        <f t="shared" si="109"/>
        <v>1</v>
      </c>
      <c r="H120" s="88" t="str">
        <f t="shared" si="79"/>
        <v>1</v>
      </c>
      <c r="I120" s="80" t="str">
        <f t="shared" si="110"/>
        <v>не соответствует</v>
      </c>
      <c r="J120" s="80" t="str">
        <f t="shared" si="80"/>
        <v>0,75</v>
      </c>
      <c r="K120" s="80">
        <v>0</v>
      </c>
      <c r="L120" s="80" t="str">
        <f t="shared" si="111"/>
        <v>укомплектован</v>
      </c>
      <c r="M120" s="80" t="str">
        <f t="shared" si="81"/>
        <v>1</v>
      </c>
      <c r="N120" s="102"/>
      <c r="O120" s="81">
        <f t="shared" si="112"/>
        <v>0.75</v>
      </c>
      <c r="P120" s="89">
        <f t="shared" si="113"/>
        <v>1316117</v>
      </c>
      <c r="Q120" s="89">
        <f t="shared" si="114"/>
        <v>987087.75</v>
      </c>
      <c r="R120" s="89">
        <f t="shared" si="115"/>
        <v>987088</v>
      </c>
      <c r="S120" s="90">
        <f t="shared" si="121"/>
        <v>82257.333333333328</v>
      </c>
      <c r="T120" s="90">
        <f t="shared" si="122"/>
        <v>82257.333333333328</v>
      </c>
      <c r="U120" s="90">
        <f t="shared" si="122"/>
        <v>82257.333333333328</v>
      </c>
      <c r="V120" s="90">
        <f t="shared" si="122"/>
        <v>82257.333333333328</v>
      </c>
      <c r="W120" s="90">
        <f t="shared" si="122"/>
        <v>82257.333333333328</v>
      </c>
      <c r="X120" s="90">
        <f t="shared" si="122"/>
        <v>82257.333333333328</v>
      </c>
      <c r="Y120" s="90">
        <f t="shared" si="122"/>
        <v>82257.333333333328</v>
      </c>
      <c r="Z120" s="90">
        <f t="shared" si="122"/>
        <v>82257.333333333328</v>
      </c>
      <c r="AA120" s="90">
        <f t="shared" si="122"/>
        <v>82257.333333333328</v>
      </c>
      <c r="AB120" s="90">
        <f t="shared" si="122"/>
        <v>82257.333333333328</v>
      </c>
      <c r="AC120" s="90">
        <f t="shared" si="122"/>
        <v>82257.333333333328</v>
      </c>
      <c r="AD120" s="90">
        <f t="shared" si="122"/>
        <v>82257.333333333328</v>
      </c>
      <c r="AE120" s="91">
        <f t="shared" si="82"/>
        <v>987088.00000000012</v>
      </c>
      <c r="AF120" s="90">
        <f t="shared" si="117"/>
        <v>11700</v>
      </c>
      <c r="AG120" s="90">
        <f t="shared" si="118"/>
        <v>11700</v>
      </c>
      <c r="AH120" s="90">
        <f t="shared" si="119"/>
        <v>11700</v>
      </c>
      <c r="AI120" s="90">
        <f t="shared" si="120"/>
        <v>11700</v>
      </c>
      <c r="AJ120" s="91">
        <v>46800</v>
      </c>
      <c r="AK120" s="92"/>
    </row>
    <row r="121" spans="1:37" ht="30" x14ac:dyDescent="0.25">
      <c r="A121" s="86">
        <f t="shared" si="83"/>
        <v>102</v>
      </c>
      <c r="B121" s="86"/>
      <c r="C121" s="86">
        <f t="shared" si="123"/>
        <v>6</v>
      </c>
      <c r="D121" s="87" t="s">
        <v>499</v>
      </c>
      <c r="E121" s="99">
        <v>633</v>
      </c>
      <c r="F121" s="77" t="str">
        <f t="shared" si="108"/>
        <v>от 100 до 900 жителей</v>
      </c>
      <c r="G121" s="100">
        <f t="shared" si="109"/>
        <v>1</v>
      </c>
      <c r="H121" s="88" t="str">
        <f t="shared" si="79"/>
        <v>1</v>
      </c>
      <c r="I121" s="80" t="str">
        <f t="shared" si="110"/>
        <v>не соответствует</v>
      </c>
      <c r="J121" s="80" t="str">
        <f t="shared" si="80"/>
        <v>0,75</v>
      </c>
      <c r="K121" s="80">
        <v>0</v>
      </c>
      <c r="L121" s="80" t="str">
        <f t="shared" si="111"/>
        <v>укомплектован</v>
      </c>
      <c r="M121" s="80" t="str">
        <f t="shared" si="81"/>
        <v>1</v>
      </c>
      <c r="N121" s="102"/>
      <c r="O121" s="81">
        <f t="shared" si="112"/>
        <v>0.75</v>
      </c>
      <c r="P121" s="89">
        <f t="shared" si="113"/>
        <v>1316117</v>
      </c>
      <c r="Q121" s="89">
        <f t="shared" si="114"/>
        <v>987087.75</v>
      </c>
      <c r="R121" s="89">
        <f t="shared" si="115"/>
        <v>987088</v>
      </c>
      <c r="S121" s="90">
        <f t="shared" si="121"/>
        <v>82257.333333333328</v>
      </c>
      <c r="T121" s="90">
        <f t="shared" si="122"/>
        <v>82257.333333333328</v>
      </c>
      <c r="U121" s="90">
        <f t="shared" si="122"/>
        <v>82257.333333333328</v>
      </c>
      <c r="V121" s="90">
        <f t="shared" si="122"/>
        <v>82257.333333333328</v>
      </c>
      <c r="W121" s="90">
        <f t="shared" si="122"/>
        <v>82257.333333333328</v>
      </c>
      <c r="X121" s="90">
        <f t="shared" si="122"/>
        <v>82257.333333333328</v>
      </c>
      <c r="Y121" s="90">
        <f t="shared" si="122"/>
        <v>82257.333333333328</v>
      </c>
      <c r="Z121" s="90">
        <f t="shared" si="122"/>
        <v>82257.333333333328</v>
      </c>
      <c r="AA121" s="90">
        <f t="shared" si="122"/>
        <v>82257.333333333328</v>
      </c>
      <c r="AB121" s="90">
        <f t="shared" si="122"/>
        <v>82257.333333333328</v>
      </c>
      <c r="AC121" s="90">
        <f t="shared" si="122"/>
        <v>82257.333333333328</v>
      </c>
      <c r="AD121" s="90">
        <f t="shared" si="122"/>
        <v>82257.333333333328</v>
      </c>
      <c r="AE121" s="91">
        <f t="shared" si="82"/>
        <v>987088.00000000012</v>
      </c>
      <c r="AF121" s="90">
        <f t="shared" si="117"/>
        <v>11700</v>
      </c>
      <c r="AG121" s="90">
        <f t="shared" si="118"/>
        <v>11700</v>
      </c>
      <c r="AH121" s="90">
        <f t="shared" si="119"/>
        <v>11700</v>
      </c>
      <c r="AI121" s="90">
        <f t="shared" si="120"/>
        <v>11700</v>
      </c>
      <c r="AJ121" s="91">
        <v>46800</v>
      </c>
      <c r="AK121" s="92"/>
    </row>
    <row r="122" spans="1:37" ht="30" x14ac:dyDescent="0.25">
      <c r="A122" s="86">
        <f t="shared" si="83"/>
        <v>103</v>
      </c>
      <c r="B122" s="86"/>
      <c r="C122" s="86">
        <f t="shared" si="123"/>
        <v>7</v>
      </c>
      <c r="D122" s="87" t="s">
        <v>500</v>
      </c>
      <c r="E122" s="99">
        <v>743</v>
      </c>
      <c r="F122" s="77" t="str">
        <f t="shared" si="108"/>
        <v>от 100 до 900 жителей</v>
      </c>
      <c r="G122" s="100">
        <f t="shared" si="109"/>
        <v>1</v>
      </c>
      <c r="H122" s="88" t="str">
        <f t="shared" si="79"/>
        <v>1</v>
      </c>
      <c r="I122" s="80" t="str">
        <f t="shared" si="110"/>
        <v>не соответствует</v>
      </c>
      <c r="J122" s="80" t="str">
        <f t="shared" si="80"/>
        <v>0,75</v>
      </c>
      <c r="K122" s="80">
        <v>0</v>
      </c>
      <c r="L122" s="80" t="str">
        <f t="shared" si="111"/>
        <v>укомплектован</v>
      </c>
      <c r="M122" s="80" t="str">
        <f t="shared" si="81"/>
        <v>1</v>
      </c>
      <c r="N122" s="102"/>
      <c r="O122" s="81">
        <f t="shared" si="112"/>
        <v>0.75</v>
      </c>
      <c r="P122" s="89">
        <f t="shared" si="113"/>
        <v>1316117</v>
      </c>
      <c r="Q122" s="89">
        <f t="shared" si="114"/>
        <v>987087.75</v>
      </c>
      <c r="R122" s="89">
        <f t="shared" si="115"/>
        <v>987088</v>
      </c>
      <c r="S122" s="90">
        <f t="shared" si="121"/>
        <v>82257.333333333328</v>
      </c>
      <c r="T122" s="90">
        <f t="shared" si="122"/>
        <v>82257.333333333328</v>
      </c>
      <c r="U122" s="90">
        <f t="shared" si="122"/>
        <v>82257.333333333328</v>
      </c>
      <c r="V122" s="90">
        <f t="shared" si="122"/>
        <v>82257.333333333328</v>
      </c>
      <c r="W122" s="90">
        <f t="shared" si="122"/>
        <v>82257.333333333328</v>
      </c>
      <c r="X122" s="90">
        <f t="shared" si="122"/>
        <v>82257.333333333328</v>
      </c>
      <c r="Y122" s="90">
        <f t="shared" si="122"/>
        <v>82257.333333333328</v>
      </c>
      <c r="Z122" s="90">
        <f t="shared" si="122"/>
        <v>82257.333333333328</v>
      </c>
      <c r="AA122" s="90">
        <f t="shared" si="122"/>
        <v>82257.333333333328</v>
      </c>
      <c r="AB122" s="90">
        <f t="shared" si="122"/>
        <v>82257.333333333328</v>
      </c>
      <c r="AC122" s="90">
        <f t="shared" si="122"/>
        <v>82257.333333333328</v>
      </c>
      <c r="AD122" s="90">
        <f t="shared" si="122"/>
        <v>82257.333333333328</v>
      </c>
      <c r="AE122" s="91">
        <f t="shared" si="82"/>
        <v>987088.00000000012</v>
      </c>
      <c r="AF122" s="90">
        <f t="shared" si="117"/>
        <v>11700</v>
      </c>
      <c r="AG122" s="90">
        <f t="shared" si="118"/>
        <v>11700</v>
      </c>
      <c r="AH122" s="90">
        <f t="shared" si="119"/>
        <v>11700</v>
      </c>
      <c r="AI122" s="90">
        <f t="shared" si="120"/>
        <v>11700</v>
      </c>
      <c r="AJ122" s="91">
        <v>46800</v>
      </c>
      <c r="AK122" s="92"/>
    </row>
    <row r="123" spans="1:37" x14ac:dyDescent="0.25">
      <c r="A123" s="86">
        <f t="shared" si="83"/>
        <v>104</v>
      </c>
      <c r="B123" s="86"/>
      <c r="C123" s="86">
        <f t="shared" si="123"/>
        <v>8</v>
      </c>
      <c r="D123" s="87" t="s">
        <v>501</v>
      </c>
      <c r="E123" s="99">
        <v>288</v>
      </c>
      <c r="F123" s="77" t="str">
        <f t="shared" si="108"/>
        <v>от 100 до 900 жителей</v>
      </c>
      <c r="G123" s="100">
        <f t="shared" si="109"/>
        <v>1</v>
      </c>
      <c r="H123" s="88" t="str">
        <f t="shared" si="79"/>
        <v>1</v>
      </c>
      <c r="I123" s="80" t="str">
        <f t="shared" si="110"/>
        <v>не соответствует</v>
      </c>
      <c r="J123" s="80" t="str">
        <f t="shared" si="80"/>
        <v>0,75</v>
      </c>
      <c r="K123" s="80">
        <v>0</v>
      </c>
      <c r="L123" s="80" t="str">
        <f t="shared" si="111"/>
        <v>укомплектован</v>
      </c>
      <c r="M123" s="80" t="str">
        <f t="shared" si="81"/>
        <v>1</v>
      </c>
      <c r="N123" s="102">
        <v>0</v>
      </c>
      <c r="O123" s="81">
        <f t="shared" si="112"/>
        <v>0.75</v>
      </c>
      <c r="P123" s="89">
        <f t="shared" si="113"/>
        <v>1316117</v>
      </c>
      <c r="Q123" s="89">
        <f t="shared" si="114"/>
        <v>987087.75</v>
      </c>
      <c r="R123" s="89">
        <f t="shared" si="115"/>
        <v>987088</v>
      </c>
      <c r="S123" s="90">
        <f t="shared" si="121"/>
        <v>82257.333333333328</v>
      </c>
      <c r="T123" s="90">
        <f t="shared" si="122"/>
        <v>82257.333333333328</v>
      </c>
      <c r="U123" s="90">
        <f t="shared" si="122"/>
        <v>82257.333333333328</v>
      </c>
      <c r="V123" s="90">
        <f t="shared" si="122"/>
        <v>82257.333333333328</v>
      </c>
      <c r="W123" s="90">
        <f t="shared" si="122"/>
        <v>82257.333333333328</v>
      </c>
      <c r="X123" s="90">
        <f t="shared" si="122"/>
        <v>82257.333333333328</v>
      </c>
      <c r="Y123" s="90">
        <f t="shared" si="122"/>
        <v>82257.333333333328</v>
      </c>
      <c r="Z123" s="90">
        <f t="shared" si="122"/>
        <v>82257.333333333328</v>
      </c>
      <c r="AA123" s="90">
        <f t="shared" si="122"/>
        <v>82257.333333333328</v>
      </c>
      <c r="AB123" s="90">
        <f t="shared" si="122"/>
        <v>82257.333333333328</v>
      </c>
      <c r="AC123" s="90">
        <f t="shared" si="122"/>
        <v>82257.333333333328</v>
      </c>
      <c r="AD123" s="90">
        <f t="shared" si="122"/>
        <v>82257.333333333328</v>
      </c>
      <c r="AE123" s="91">
        <f t="shared" si="82"/>
        <v>987088.00000000012</v>
      </c>
      <c r="AF123" s="90">
        <f t="shared" si="117"/>
        <v>13670.88</v>
      </c>
      <c r="AG123" s="90">
        <f t="shared" si="118"/>
        <v>13670.88</v>
      </c>
      <c r="AH123" s="90">
        <f t="shared" si="119"/>
        <v>13670.88</v>
      </c>
      <c r="AI123" s="90">
        <f t="shared" si="120"/>
        <v>13670.88</v>
      </c>
      <c r="AJ123" s="91">
        <v>54683.519999999997</v>
      </c>
      <c r="AK123" s="92"/>
    </row>
    <row r="124" spans="1:37" ht="30" x14ac:dyDescent="0.25">
      <c r="A124" s="86">
        <f t="shared" si="83"/>
        <v>105</v>
      </c>
      <c r="B124" s="86"/>
      <c r="C124" s="86">
        <f t="shared" si="123"/>
        <v>9</v>
      </c>
      <c r="D124" s="87" t="s">
        <v>502</v>
      </c>
      <c r="E124" s="99">
        <v>413</v>
      </c>
      <c r="F124" s="77" t="str">
        <f t="shared" si="108"/>
        <v>от 100 до 900 жителей</v>
      </c>
      <c r="G124" s="100">
        <f t="shared" si="109"/>
        <v>1</v>
      </c>
      <c r="H124" s="88" t="str">
        <f t="shared" si="79"/>
        <v>1</v>
      </c>
      <c r="I124" s="80" t="str">
        <f t="shared" si="110"/>
        <v>не соответствует</v>
      </c>
      <c r="J124" s="80" t="str">
        <f t="shared" si="80"/>
        <v>0,75</v>
      </c>
      <c r="K124" s="80">
        <v>0</v>
      </c>
      <c r="L124" s="80" t="str">
        <f t="shared" si="111"/>
        <v>укомплектован</v>
      </c>
      <c r="M124" s="80" t="str">
        <f t="shared" si="81"/>
        <v>1</v>
      </c>
      <c r="N124" s="102"/>
      <c r="O124" s="81">
        <f t="shared" si="112"/>
        <v>0.75</v>
      </c>
      <c r="P124" s="89">
        <f t="shared" si="113"/>
        <v>1316117</v>
      </c>
      <c r="Q124" s="89">
        <f t="shared" si="114"/>
        <v>987087.75</v>
      </c>
      <c r="R124" s="89">
        <f t="shared" si="115"/>
        <v>987088</v>
      </c>
      <c r="S124" s="90">
        <f t="shared" si="121"/>
        <v>82257.333333333328</v>
      </c>
      <c r="T124" s="90">
        <f t="shared" si="122"/>
        <v>82257.333333333328</v>
      </c>
      <c r="U124" s="90">
        <f t="shared" si="122"/>
        <v>82257.333333333328</v>
      </c>
      <c r="V124" s="90">
        <f t="shared" si="122"/>
        <v>82257.333333333328</v>
      </c>
      <c r="W124" s="90">
        <f t="shared" si="122"/>
        <v>82257.333333333328</v>
      </c>
      <c r="X124" s="90">
        <f t="shared" si="122"/>
        <v>82257.333333333328</v>
      </c>
      <c r="Y124" s="90">
        <f t="shared" si="122"/>
        <v>82257.333333333328</v>
      </c>
      <c r="Z124" s="90">
        <f t="shared" si="122"/>
        <v>82257.333333333328</v>
      </c>
      <c r="AA124" s="90">
        <f t="shared" si="122"/>
        <v>82257.333333333328</v>
      </c>
      <c r="AB124" s="90">
        <f t="shared" si="122"/>
        <v>82257.333333333328</v>
      </c>
      <c r="AC124" s="90">
        <f t="shared" si="122"/>
        <v>82257.333333333328</v>
      </c>
      <c r="AD124" s="90">
        <f t="shared" si="122"/>
        <v>82257.333333333328</v>
      </c>
      <c r="AE124" s="91">
        <f t="shared" si="82"/>
        <v>987088.00000000012</v>
      </c>
      <c r="AF124" s="90">
        <f t="shared" si="117"/>
        <v>13670.88</v>
      </c>
      <c r="AG124" s="90">
        <f t="shared" si="118"/>
        <v>13670.88</v>
      </c>
      <c r="AH124" s="90">
        <f t="shared" si="119"/>
        <v>13670.88</v>
      </c>
      <c r="AI124" s="90">
        <f t="shared" si="120"/>
        <v>13670.88</v>
      </c>
      <c r="AJ124" s="91">
        <v>54683.519999999997</v>
      </c>
      <c r="AK124" s="92"/>
    </row>
    <row r="125" spans="1:37" ht="30" x14ac:dyDescent="0.25">
      <c r="A125" s="86">
        <f t="shared" si="83"/>
        <v>106</v>
      </c>
      <c r="B125" s="86"/>
      <c r="C125" s="86">
        <f t="shared" si="123"/>
        <v>10</v>
      </c>
      <c r="D125" s="87" t="s">
        <v>503</v>
      </c>
      <c r="E125" s="99">
        <v>681</v>
      </c>
      <c r="F125" s="77" t="str">
        <f t="shared" si="108"/>
        <v>от 100 до 900 жителей</v>
      </c>
      <c r="G125" s="100">
        <f t="shared" si="109"/>
        <v>1</v>
      </c>
      <c r="H125" s="88" t="str">
        <f t="shared" si="79"/>
        <v>1</v>
      </c>
      <c r="I125" s="80" t="str">
        <f t="shared" si="110"/>
        <v>не соответствует</v>
      </c>
      <c r="J125" s="80" t="str">
        <f t="shared" si="80"/>
        <v>0,75</v>
      </c>
      <c r="K125" s="80">
        <v>0</v>
      </c>
      <c r="L125" s="80" t="str">
        <f t="shared" si="111"/>
        <v>укомплектован</v>
      </c>
      <c r="M125" s="80" t="str">
        <f t="shared" si="81"/>
        <v>1</v>
      </c>
      <c r="N125" s="102"/>
      <c r="O125" s="81">
        <f t="shared" si="112"/>
        <v>0.75</v>
      </c>
      <c r="P125" s="89">
        <f t="shared" si="113"/>
        <v>1316117</v>
      </c>
      <c r="Q125" s="89">
        <f t="shared" si="114"/>
        <v>987087.75</v>
      </c>
      <c r="R125" s="89">
        <f t="shared" si="115"/>
        <v>987088</v>
      </c>
      <c r="S125" s="90">
        <f t="shared" si="121"/>
        <v>82257.333333333328</v>
      </c>
      <c r="T125" s="90">
        <f t="shared" si="122"/>
        <v>82257.333333333328</v>
      </c>
      <c r="U125" s="90">
        <f t="shared" si="122"/>
        <v>82257.333333333328</v>
      </c>
      <c r="V125" s="90">
        <f t="shared" si="122"/>
        <v>82257.333333333328</v>
      </c>
      <c r="W125" s="90">
        <f t="shared" si="122"/>
        <v>82257.333333333328</v>
      </c>
      <c r="X125" s="90">
        <f t="shared" si="122"/>
        <v>82257.333333333328</v>
      </c>
      <c r="Y125" s="90">
        <f t="shared" si="122"/>
        <v>82257.333333333328</v>
      </c>
      <c r="Z125" s="90">
        <f t="shared" si="122"/>
        <v>82257.333333333328</v>
      </c>
      <c r="AA125" s="90">
        <f t="shared" si="122"/>
        <v>82257.333333333328</v>
      </c>
      <c r="AB125" s="90">
        <f t="shared" si="122"/>
        <v>82257.333333333328</v>
      </c>
      <c r="AC125" s="90">
        <f t="shared" si="122"/>
        <v>82257.333333333328</v>
      </c>
      <c r="AD125" s="90">
        <f t="shared" si="122"/>
        <v>82257.333333333328</v>
      </c>
      <c r="AE125" s="91">
        <f t="shared" si="82"/>
        <v>987088.00000000012</v>
      </c>
      <c r="AF125" s="90">
        <f t="shared" si="117"/>
        <v>11700</v>
      </c>
      <c r="AG125" s="90">
        <f t="shared" si="118"/>
        <v>11700</v>
      </c>
      <c r="AH125" s="90">
        <f t="shared" si="119"/>
        <v>11700</v>
      </c>
      <c r="AI125" s="90">
        <f t="shared" si="120"/>
        <v>11700</v>
      </c>
      <c r="AJ125" s="91">
        <v>46800</v>
      </c>
      <c r="AK125" s="92"/>
    </row>
    <row r="126" spans="1:37" ht="30" x14ac:dyDescent="0.25">
      <c r="A126" s="86">
        <f t="shared" si="83"/>
        <v>107</v>
      </c>
      <c r="B126" s="86"/>
      <c r="C126" s="86">
        <f t="shared" si="123"/>
        <v>11</v>
      </c>
      <c r="D126" s="87" t="s">
        <v>504</v>
      </c>
      <c r="E126" s="99">
        <v>797</v>
      </c>
      <c r="F126" s="77" t="str">
        <f t="shared" si="108"/>
        <v>от 100 до 900 жителей</v>
      </c>
      <c r="G126" s="100">
        <f t="shared" si="109"/>
        <v>1</v>
      </c>
      <c r="H126" s="88" t="str">
        <f t="shared" si="79"/>
        <v>1</v>
      </c>
      <c r="I126" s="80" t="str">
        <f t="shared" si="110"/>
        <v>не соответствует</v>
      </c>
      <c r="J126" s="80" t="str">
        <f t="shared" si="80"/>
        <v>0,75</v>
      </c>
      <c r="K126" s="80">
        <v>0</v>
      </c>
      <c r="L126" s="80" t="str">
        <f t="shared" si="111"/>
        <v>укомплектован</v>
      </c>
      <c r="M126" s="80" t="str">
        <f t="shared" si="81"/>
        <v>1</v>
      </c>
      <c r="N126" s="102"/>
      <c r="O126" s="81">
        <f t="shared" si="112"/>
        <v>0.75</v>
      </c>
      <c r="P126" s="89">
        <f t="shared" si="113"/>
        <v>1316117</v>
      </c>
      <c r="Q126" s="89">
        <f t="shared" si="114"/>
        <v>987087.75</v>
      </c>
      <c r="R126" s="89">
        <f t="shared" si="115"/>
        <v>987088</v>
      </c>
      <c r="S126" s="90">
        <f t="shared" si="121"/>
        <v>82257.333333333328</v>
      </c>
      <c r="T126" s="90">
        <f t="shared" si="122"/>
        <v>82257.333333333328</v>
      </c>
      <c r="U126" s="90">
        <f t="shared" si="122"/>
        <v>82257.333333333328</v>
      </c>
      <c r="V126" s="90">
        <f t="shared" si="122"/>
        <v>82257.333333333328</v>
      </c>
      <c r="W126" s="90">
        <f t="shared" si="122"/>
        <v>82257.333333333328</v>
      </c>
      <c r="X126" s="90">
        <f t="shared" si="122"/>
        <v>82257.333333333328</v>
      </c>
      <c r="Y126" s="90">
        <f t="shared" si="122"/>
        <v>82257.333333333328</v>
      </c>
      <c r="Z126" s="90">
        <f t="shared" si="122"/>
        <v>82257.333333333328</v>
      </c>
      <c r="AA126" s="90">
        <f t="shared" si="122"/>
        <v>82257.333333333328</v>
      </c>
      <c r="AB126" s="90">
        <f t="shared" si="122"/>
        <v>82257.333333333328</v>
      </c>
      <c r="AC126" s="90">
        <f t="shared" si="122"/>
        <v>82257.333333333328</v>
      </c>
      <c r="AD126" s="90">
        <f t="shared" si="122"/>
        <v>82257.333333333328</v>
      </c>
      <c r="AE126" s="91">
        <f t="shared" si="82"/>
        <v>987088.00000000012</v>
      </c>
      <c r="AF126" s="90">
        <f t="shared" si="117"/>
        <v>11700</v>
      </c>
      <c r="AG126" s="90">
        <f t="shared" si="118"/>
        <v>11700</v>
      </c>
      <c r="AH126" s="90">
        <f t="shared" si="119"/>
        <v>11700</v>
      </c>
      <c r="AI126" s="90">
        <f t="shared" si="120"/>
        <v>11700</v>
      </c>
      <c r="AJ126" s="91">
        <v>46800</v>
      </c>
      <c r="AK126" s="92"/>
    </row>
    <row r="127" spans="1:37" ht="30" x14ac:dyDescent="0.25">
      <c r="A127" s="86">
        <f t="shared" si="83"/>
        <v>108</v>
      </c>
      <c r="B127" s="86"/>
      <c r="C127" s="86">
        <f t="shared" si="123"/>
        <v>12</v>
      </c>
      <c r="D127" s="87" t="s">
        <v>505</v>
      </c>
      <c r="E127" s="99">
        <v>510</v>
      </c>
      <c r="F127" s="77" t="str">
        <f t="shared" si="108"/>
        <v>от 100 до 900 жителей</v>
      </c>
      <c r="G127" s="100">
        <f t="shared" si="109"/>
        <v>1</v>
      </c>
      <c r="H127" s="88" t="str">
        <f t="shared" si="79"/>
        <v>1</v>
      </c>
      <c r="I127" s="80" t="str">
        <f t="shared" si="110"/>
        <v>не соответствует</v>
      </c>
      <c r="J127" s="80" t="str">
        <f t="shared" si="80"/>
        <v>0,75</v>
      </c>
      <c r="K127" s="80">
        <v>0</v>
      </c>
      <c r="L127" s="80" t="str">
        <f t="shared" si="111"/>
        <v>укомплектован</v>
      </c>
      <c r="M127" s="80" t="str">
        <f t="shared" si="81"/>
        <v>1</v>
      </c>
      <c r="N127" s="102"/>
      <c r="O127" s="81">
        <f t="shared" si="112"/>
        <v>0.75</v>
      </c>
      <c r="P127" s="89">
        <f t="shared" si="113"/>
        <v>1316117</v>
      </c>
      <c r="Q127" s="89">
        <f t="shared" si="114"/>
        <v>987087.75</v>
      </c>
      <c r="R127" s="89">
        <f t="shared" si="115"/>
        <v>987088</v>
      </c>
      <c r="S127" s="90">
        <f t="shared" si="121"/>
        <v>82257.333333333328</v>
      </c>
      <c r="T127" s="90">
        <f t="shared" si="122"/>
        <v>82257.333333333328</v>
      </c>
      <c r="U127" s="90">
        <f t="shared" si="122"/>
        <v>82257.333333333328</v>
      </c>
      <c r="V127" s="90">
        <f t="shared" si="122"/>
        <v>82257.333333333328</v>
      </c>
      <c r="W127" s="90">
        <f t="shared" si="122"/>
        <v>82257.333333333328</v>
      </c>
      <c r="X127" s="90">
        <f t="shared" si="122"/>
        <v>82257.333333333328</v>
      </c>
      <c r="Y127" s="90">
        <f t="shared" si="122"/>
        <v>82257.333333333328</v>
      </c>
      <c r="Z127" s="90">
        <f t="shared" si="122"/>
        <v>82257.333333333328</v>
      </c>
      <c r="AA127" s="90">
        <f t="shared" si="122"/>
        <v>82257.333333333328</v>
      </c>
      <c r="AB127" s="90">
        <f t="shared" si="122"/>
        <v>82257.333333333328</v>
      </c>
      <c r="AC127" s="90">
        <f t="shared" si="122"/>
        <v>82257.333333333328</v>
      </c>
      <c r="AD127" s="90">
        <f t="shared" si="122"/>
        <v>82257.333333333328</v>
      </c>
      <c r="AE127" s="91">
        <f t="shared" si="82"/>
        <v>987088.00000000012</v>
      </c>
      <c r="AF127" s="90">
        <f t="shared" si="117"/>
        <v>13670.88</v>
      </c>
      <c r="AG127" s="90">
        <f t="shared" si="118"/>
        <v>13670.88</v>
      </c>
      <c r="AH127" s="90">
        <f t="shared" si="119"/>
        <v>13670.88</v>
      </c>
      <c r="AI127" s="90">
        <f t="shared" si="120"/>
        <v>13670.88</v>
      </c>
      <c r="AJ127" s="91">
        <v>54683.519999999997</v>
      </c>
      <c r="AK127" s="92"/>
    </row>
    <row r="128" spans="1:37" ht="30" x14ac:dyDescent="0.25">
      <c r="A128" s="86">
        <f t="shared" si="83"/>
        <v>109</v>
      </c>
      <c r="B128" s="86"/>
      <c r="C128" s="86">
        <f t="shared" si="123"/>
        <v>13</v>
      </c>
      <c r="D128" s="87" t="s">
        <v>506</v>
      </c>
      <c r="E128" s="99">
        <v>721</v>
      </c>
      <c r="F128" s="77" t="str">
        <f t="shared" si="108"/>
        <v>от 100 до 900 жителей</v>
      </c>
      <c r="G128" s="100">
        <f t="shared" si="109"/>
        <v>1</v>
      </c>
      <c r="H128" s="88" t="str">
        <f t="shared" si="79"/>
        <v>1</v>
      </c>
      <c r="I128" s="80" t="str">
        <f t="shared" si="110"/>
        <v>не соответствует</v>
      </c>
      <c r="J128" s="80" t="str">
        <f t="shared" si="80"/>
        <v>0,75</v>
      </c>
      <c r="K128" s="80">
        <v>0</v>
      </c>
      <c r="L128" s="80" t="str">
        <f t="shared" si="111"/>
        <v>укомплектован</v>
      </c>
      <c r="M128" s="80" t="str">
        <f t="shared" si="81"/>
        <v>1</v>
      </c>
      <c r="N128" s="102"/>
      <c r="O128" s="81">
        <f t="shared" si="112"/>
        <v>0.75</v>
      </c>
      <c r="P128" s="89">
        <f t="shared" si="113"/>
        <v>1316117</v>
      </c>
      <c r="Q128" s="89">
        <f t="shared" si="114"/>
        <v>987087.75</v>
      </c>
      <c r="R128" s="89">
        <f t="shared" si="115"/>
        <v>987088</v>
      </c>
      <c r="S128" s="90">
        <f t="shared" si="121"/>
        <v>82257.333333333328</v>
      </c>
      <c r="T128" s="90">
        <f t="shared" si="122"/>
        <v>82257.333333333328</v>
      </c>
      <c r="U128" s="90">
        <f t="shared" si="122"/>
        <v>82257.333333333328</v>
      </c>
      <c r="V128" s="90">
        <f t="shared" si="122"/>
        <v>82257.333333333328</v>
      </c>
      <c r="W128" s="90">
        <f t="shared" si="122"/>
        <v>82257.333333333328</v>
      </c>
      <c r="X128" s="90">
        <f t="shared" si="122"/>
        <v>82257.333333333328</v>
      </c>
      <c r="Y128" s="90">
        <f t="shared" si="122"/>
        <v>82257.333333333328</v>
      </c>
      <c r="Z128" s="90">
        <f t="shared" si="122"/>
        <v>82257.333333333328</v>
      </c>
      <c r="AA128" s="90">
        <f t="shared" si="122"/>
        <v>82257.333333333328</v>
      </c>
      <c r="AB128" s="90">
        <f t="shared" si="122"/>
        <v>82257.333333333328</v>
      </c>
      <c r="AC128" s="90">
        <f t="shared" si="122"/>
        <v>82257.333333333328</v>
      </c>
      <c r="AD128" s="90">
        <f t="shared" si="122"/>
        <v>82257.333333333328</v>
      </c>
      <c r="AE128" s="91">
        <f t="shared" si="82"/>
        <v>987088.00000000012</v>
      </c>
      <c r="AF128" s="90">
        <f t="shared" si="117"/>
        <v>11700</v>
      </c>
      <c r="AG128" s="90">
        <f t="shared" si="118"/>
        <v>11700</v>
      </c>
      <c r="AH128" s="90">
        <f t="shared" si="119"/>
        <v>11700</v>
      </c>
      <c r="AI128" s="90">
        <f t="shared" si="120"/>
        <v>11700</v>
      </c>
      <c r="AJ128" s="91">
        <v>46800</v>
      </c>
      <c r="AK128" s="92"/>
    </row>
    <row r="129" spans="1:37" ht="30" x14ac:dyDescent="0.25">
      <c r="A129" s="86">
        <f t="shared" si="83"/>
        <v>110</v>
      </c>
      <c r="B129" s="86"/>
      <c r="C129" s="86">
        <f t="shared" si="123"/>
        <v>14</v>
      </c>
      <c r="D129" s="87" t="s">
        <v>507</v>
      </c>
      <c r="E129" s="99">
        <v>387</v>
      </c>
      <c r="F129" s="77" t="str">
        <f t="shared" si="108"/>
        <v>от 100 до 900 жителей</v>
      </c>
      <c r="G129" s="100">
        <f t="shared" si="109"/>
        <v>1</v>
      </c>
      <c r="H129" s="88" t="str">
        <f t="shared" si="79"/>
        <v>1</v>
      </c>
      <c r="I129" s="80" t="str">
        <f t="shared" si="110"/>
        <v>не соответствует</v>
      </c>
      <c r="J129" s="80" t="str">
        <f t="shared" si="80"/>
        <v>0,75</v>
      </c>
      <c r="K129" s="80">
        <v>0</v>
      </c>
      <c r="L129" s="80" t="str">
        <f t="shared" si="111"/>
        <v>укомплектован</v>
      </c>
      <c r="M129" s="80" t="str">
        <f t="shared" si="81"/>
        <v>1</v>
      </c>
      <c r="N129" s="102"/>
      <c r="O129" s="81">
        <f t="shared" si="112"/>
        <v>0.75</v>
      </c>
      <c r="P129" s="89">
        <f t="shared" si="113"/>
        <v>1316117</v>
      </c>
      <c r="Q129" s="89">
        <f t="shared" si="114"/>
        <v>987087.75</v>
      </c>
      <c r="R129" s="89">
        <f t="shared" si="115"/>
        <v>987088</v>
      </c>
      <c r="S129" s="90">
        <f t="shared" si="121"/>
        <v>82257.333333333328</v>
      </c>
      <c r="T129" s="90">
        <f t="shared" si="122"/>
        <v>82257.333333333328</v>
      </c>
      <c r="U129" s="90">
        <f t="shared" si="122"/>
        <v>82257.333333333328</v>
      </c>
      <c r="V129" s="90">
        <f t="shared" si="122"/>
        <v>82257.333333333328</v>
      </c>
      <c r="W129" s="90">
        <f t="shared" si="122"/>
        <v>82257.333333333328</v>
      </c>
      <c r="X129" s="90">
        <f t="shared" si="122"/>
        <v>82257.333333333328</v>
      </c>
      <c r="Y129" s="90">
        <f t="shared" si="122"/>
        <v>82257.333333333328</v>
      </c>
      <c r="Z129" s="90">
        <f t="shared" si="122"/>
        <v>82257.333333333328</v>
      </c>
      <c r="AA129" s="90">
        <f t="shared" si="122"/>
        <v>82257.333333333328</v>
      </c>
      <c r="AB129" s="90">
        <f t="shared" si="122"/>
        <v>82257.333333333328</v>
      </c>
      <c r="AC129" s="90">
        <f t="shared" si="122"/>
        <v>82257.333333333328</v>
      </c>
      <c r="AD129" s="90">
        <f t="shared" si="122"/>
        <v>82257.333333333328</v>
      </c>
      <c r="AE129" s="91">
        <f t="shared" si="82"/>
        <v>987088.00000000012</v>
      </c>
      <c r="AF129" s="90">
        <f t="shared" si="117"/>
        <v>11700</v>
      </c>
      <c r="AG129" s="90">
        <f t="shared" si="118"/>
        <v>11700</v>
      </c>
      <c r="AH129" s="90">
        <f t="shared" si="119"/>
        <v>11700</v>
      </c>
      <c r="AI129" s="90">
        <f t="shared" si="120"/>
        <v>11700</v>
      </c>
      <c r="AJ129" s="91">
        <v>46800</v>
      </c>
      <c r="AK129" s="92"/>
    </row>
    <row r="130" spans="1:37" ht="30" x14ac:dyDescent="0.25">
      <c r="A130" s="86">
        <f t="shared" si="83"/>
        <v>111</v>
      </c>
      <c r="B130" s="86"/>
      <c r="C130" s="86">
        <f t="shared" si="123"/>
        <v>15</v>
      </c>
      <c r="D130" s="87" t="s">
        <v>508</v>
      </c>
      <c r="E130" s="99">
        <v>516</v>
      </c>
      <c r="F130" s="77" t="str">
        <f t="shared" si="108"/>
        <v>от 100 до 900 жителей</v>
      </c>
      <c r="G130" s="100">
        <f t="shared" si="109"/>
        <v>1</v>
      </c>
      <c r="H130" s="88" t="str">
        <f t="shared" si="79"/>
        <v>1</v>
      </c>
      <c r="I130" s="80" t="str">
        <f t="shared" si="110"/>
        <v>не соответствует</v>
      </c>
      <c r="J130" s="80" t="str">
        <f t="shared" si="80"/>
        <v>0,75</v>
      </c>
      <c r="K130" s="80">
        <v>0</v>
      </c>
      <c r="L130" s="80" t="str">
        <f t="shared" si="111"/>
        <v>укомплектован</v>
      </c>
      <c r="M130" s="80" t="str">
        <f t="shared" si="81"/>
        <v>1</v>
      </c>
      <c r="N130" s="102"/>
      <c r="O130" s="81">
        <f t="shared" si="112"/>
        <v>0.75</v>
      </c>
      <c r="P130" s="89">
        <f t="shared" si="113"/>
        <v>1316117</v>
      </c>
      <c r="Q130" s="89">
        <f t="shared" si="114"/>
        <v>987087.75</v>
      </c>
      <c r="R130" s="89">
        <f t="shared" si="115"/>
        <v>987088</v>
      </c>
      <c r="S130" s="90">
        <f t="shared" si="121"/>
        <v>82257.333333333328</v>
      </c>
      <c r="T130" s="90">
        <f t="shared" si="122"/>
        <v>82257.333333333328</v>
      </c>
      <c r="U130" s="90">
        <f t="shared" si="122"/>
        <v>82257.333333333328</v>
      </c>
      <c r="V130" s="90">
        <f t="shared" si="122"/>
        <v>82257.333333333328</v>
      </c>
      <c r="W130" s="90">
        <f t="shared" si="122"/>
        <v>82257.333333333328</v>
      </c>
      <c r="X130" s="90">
        <f t="shared" si="122"/>
        <v>82257.333333333328</v>
      </c>
      <c r="Y130" s="90">
        <f t="shared" si="122"/>
        <v>82257.333333333328</v>
      </c>
      <c r="Z130" s="90">
        <f t="shared" si="122"/>
        <v>82257.333333333328</v>
      </c>
      <c r="AA130" s="90">
        <f t="shared" si="122"/>
        <v>82257.333333333328</v>
      </c>
      <c r="AB130" s="90">
        <f t="shared" si="122"/>
        <v>82257.333333333328</v>
      </c>
      <c r="AC130" s="90">
        <f t="shared" si="122"/>
        <v>82257.333333333328</v>
      </c>
      <c r="AD130" s="90">
        <f t="shared" si="122"/>
        <v>82257.333333333328</v>
      </c>
      <c r="AE130" s="91">
        <f t="shared" si="82"/>
        <v>987088.00000000012</v>
      </c>
      <c r="AF130" s="90">
        <f t="shared" si="117"/>
        <v>11700</v>
      </c>
      <c r="AG130" s="90">
        <f t="shared" si="118"/>
        <v>11700</v>
      </c>
      <c r="AH130" s="90">
        <f t="shared" si="119"/>
        <v>11700</v>
      </c>
      <c r="AI130" s="90">
        <f t="shared" si="120"/>
        <v>11700</v>
      </c>
      <c r="AJ130" s="91">
        <v>46800</v>
      </c>
      <c r="AK130" s="92"/>
    </row>
    <row r="131" spans="1:37" ht="30" x14ac:dyDescent="0.25">
      <c r="A131" s="86">
        <f t="shared" si="83"/>
        <v>112</v>
      </c>
      <c r="B131" s="86"/>
      <c r="C131" s="86">
        <f t="shared" si="123"/>
        <v>16</v>
      </c>
      <c r="D131" s="87" t="s">
        <v>509</v>
      </c>
      <c r="E131" s="99">
        <v>151</v>
      </c>
      <c r="F131" s="77" t="str">
        <f t="shared" si="108"/>
        <v>от 100 до 900 жителей</v>
      </c>
      <c r="G131" s="100">
        <f t="shared" si="109"/>
        <v>1</v>
      </c>
      <c r="H131" s="88" t="str">
        <f t="shared" si="79"/>
        <v>1</v>
      </c>
      <c r="I131" s="80" t="str">
        <f t="shared" si="110"/>
        <v>не соответствует</v>
      </c>
      <c r="J131" s="80" t="str">
        <f t="shared" si="80"/>
        <v>0,75</v>
      </c>
      <c r="K131" s="80">
        <v>0</v>
      </c>
      <c r="L131" s="80" t="str">
        <f t="shared" si="111"/>
        <v>не укомплектован</v>
      </c>
      <c r="M131" s="80" t="str">
        <f t="shared" si="81"/>
        <v>0,25</v>
      </c>
      <c r="N131" s="103">
        <v>1</v>
      </c>
      <c r="O131" s="81">
        <f t="shared" si="112"/>
        <v>0.1875</v>
      </c>
      <c r="P131" s="89">
        <f t="shared" si="113"/>
        <v>1316117</v>
      </c>
      <c r="Q131" s="89">
        <f t="shared" si="114"/>
        <v>987087.75</v>
      </c>
      <c r="R131" s="89">
        <f t="shared" si="115"/>
        <v>246772</v>
      </c>
      <c r="S131" s="90">
        <f t="shared" si="121"/>
        <v>20564.333333333332</v>
      </c>
      <c r="T131" s="90">
        <f t="shared" si="122"/>
        <v>20564.333333333332</v>
      </c>
      <c r="U131" s="90">
        <f t="shared" si="122"/>
        <v>20564.333333333332</v>
      </c>
      <c r="V131" s="90">
        <f t="shared" si="122"/>
        <v>20564.333333333332</v>
      </c>
      <c r="W131" s="90">
        <f t="shared" si="122"/>
        <v>20564.333333333332</v>
      </c>
      <c r="X131" s="90">
        <f t="shared" si="122"/>
        <v>20564.333333333332</v>
      </c>
      <c r="Y131" s="90">
        <f t="shared" si="122"/>
        <v>20564.333333333332</v>
      </c>
      <c r="Z131" s="90">
        <f t="shared" si="122"/>
        <v>20564.333333333332</v>
      </c>
      <c r="AA131" s="90">
        <f t="shared" si="122"/>
        <v>20564.333333333332</v>
      </c>
      <c r="AB131" s="90">
        <f t="shared" si="122"/>
        <v>20564.333333333332</v>
      </c>
      <c r="AC131" s="90">
        <f t="shared" si="122"/>
        <v>20564.333333333332</v>
      </c>
      <c r="AD131" s="90">
        <f t="shared" si="122"/>
        <v>20564.333333333332</v>
      </c>
      <c r="AE131" s="91">
        <f t="shared" si="82"/>
        <v>246772.00000000003</v>
      </c>
      <c r="AF131" s="90">
        <f t="shared" si="117"/>
        <v>13670.88</v>
      </c>
      <c r="AG131" s="90">
        <f t="shared" si="118"/>
        <v>13670.88</v>
      </c>
      <c r="AH131" s="90">
        <f t="shared" si="119"/>
        <v>13670.88</v>
      </c>
      <c r="AI131" s="90">
        <f t="shared" si="120"/>
        <v>13670.88</v>
      </c>
      <c r="AJ131" s="91">
        <v>54683.519999999997</v>
      </c>
      <c r="AK131" s="92"/>
    </row>
    <row r="132" spans="1:37" x14ac:dyDescent="0.25">
      <c r="A132" s="86">
        <f t="shared" si="83"/>
        <v>113</v>
      </c>
      <c r="B132" s="86"/>
      <c r="C132" s="86">
        <f t="shared" si="123"/>
        <v>17</v>
      </c>
      <c r="D132" s="87" t="s">
        <v>510</v>
      </c>
      <c r="E132" s="99">
        <v>578</v>
      </c>
      <c r="F132" s="77" t="str">
        <f t="shared" si="108"/>
        <v>от 100 до 900 жителей</v>
      </c>
      <c r="G132" s="100">
        <f t="shared" si="109"/>
        <v>1</v>
      </c>
      <c r="H132" s="88" t="str">
        <f t="shared" si="79"/>
        <v>1</v>
      </c>
      <c r="I132" s="80" t="str">
        <f t="shared" si="110"/>
        <v>не соответствует</v>
      </c>
      <c r="J132" s="80" t="str">
        <f t="shared" si="80"/>
        <v>0,75</v>
      </c>
      <c r="K132" s="80">
        <v>0</v>
      </c>
      <c r="L132" s="80" t="str">
        <f t="shared" si="111"/>
        <v>укомплектован</v>
      </c>
      <c r="M132" s="80" t="str">
        <f t="shared" si="81"/>
        <v>1</v>
      </c>
      <c r="N132" s="102"/>
      <c r="O132" s="81">
        <f t="shared" si="112"/>
        <v>0.75</v>
      </c>
      <c r="P132" s="89">
        <f t="shared" si="113"/>
        <v>1316117</v>
      </c>
      <c r="Q132" s="89">
        <f t="shared" si="114"/>
        <v>987087.75</v>
      </c>
      <c r="R132" s="89">
        <f t="shared" si="115"/>
        <v>987088</v>
      </c>
      <c r="S132" s="90">
        <f t="shared" si="121"/>
        <v>82257.333333333328</v>
      </c>
      <c r="T132" s="90">
        <f t="shared" si="122"/>
        <v>82257.333333333328</v>
      </c>
      <c r="U132" s="90">
        <f t="shared" si="122"/>
        <v>82257.333333333328</v>
      </c>
      <c r="V132" s="90">
        <f t="shared" si="122"/>
        <v>82257.333333333328</v>
      </c>
      <c r="W132" s="90">
        <f t="shared" si="122"/>
        <v>82257.333333333328</v>
      </c>
      <c r="X132" s="90">
        <f t="shared" si="122"/>
        <v>82257.333333333328</v>
      </c>
      <c r="Y132" s="90">
        <f t="shared" si="122"/>
        <v>82257.333333333328</v>
      </c>
      <c r="Z132" s="90">
        <f t="shared" si="122"/>
        <v>82257.333333333328</v>
      </c>
      <c r="AA132" s="90">
        <f t="shared" si="122"/>
        <v>82257.333333333328</v>
      </c>
      <c r="AB132" s="90">
        <f t="shared" si="122"/>
        <v>82257.333333333328</v>
      </c>
      <c r="AC132" s="90">
        <f t="shared" si="122"/>
        <v>82257.333333333328</v>
      </c>
      <c r="AD132" s="90">
        <f t="shared" si="122"/>
        <v>82257.333333333328</v>
      </c>
      <c r="AE132" s="91">
        <f t="shared" si="82"/>
        <v>987088.00000000012</v>
      </c>
      <c r="AF132" s="90">
        <f t="shared" si="117"/>
        <v>13670.88</v>
      </c>
      <c r="AG132" s="90">
        <f t="shared" si="118"/>
        <v>13670.88</v>
      </c>
      <c r="AH132" s="90">
        <f t="shared" si="119"/>
        <v>13670.88</v>
      </c>
      <c r="AI132" s="90">
        <f t="shared" si="120"/>
        <v>13670.88</v>
      </c>
      <c r="AJ132" s="91">
        <v>54683.519999999997</v>
      </c>
      <c r="AK132" s="92"/>
    </row>
    <row r="133" spans="1:37" ht="30" x14ac:dyDescent="0.25">
      <c r="A133" s="86">
        <f t="shared" si="83"/>
        <v>114</v>
      </c>
      <c r="B133" s="86"/>
      <c r="C133" s="86">
        <f t="shared" si="123"/>
        <v>18</v>
      </c>
      <c r="D133" s="87" t="s">
        <v>511</v>
      </c>
      <c r="E133" s="99">
        <v>114</v>
      </c>
      <c r="F133" s="77" t="str">
        <f t="shared" si="108"/>
        <v>от 100 до 900 жителей</v>
      </c>
      <c r="G133" s="100">
        <f t="shared" si="109"/>
        <v>1</v>
      </c>
      <c r="H133" s="88" t="str">
        <f t="shared" si="79"/>
        <v>1</v>
      </c>
      <c r="I133" s="80" t="str">
        <f t="shared" si="110"/>
        <v>не соответствует</v>
      </c>
      <c r="J133" s="80" t="str">
        <f t="shared" si="80"/>
        <v>0,75</v>
      </c>
      <c r="K133" s="80">
        <v>0</v>
      </c>
      <c r="L133" s="80" t="str">
        <f t="shared" si="111"/>
        <v>укомплектован</v>
      </c>
      <c r="M133" s="80" t="str">
        <f t="shared" si="81"/>
        <v>1</v>
      </c>
      <c r="N133" s="102"/>
      <c r="O133" s="81">
        <f t="shared" si="112"/>
        <v>0.75</v>
      </c>
      <c r="P133" s="89">
        <f t="shared" si="113"/>
        <v>1316117</v>
      </c>
      <c r="Q133" s="89">
        <f t="shared" si="114"/>
        <v>987087.75</v>
      </c>
      <c r="R133" s="89">
        <f t="shared" si="115"/>
        <v>987088</v>
      </c>
      <c r="S133" s="90">
        <f t="shared" si="121"/>
        <v>82257.333333333328</v>
      </c>
      <c r="T133" s="90">
        <f t="shared" ref="T133:AD147" si="124">S133</f>
        <v>82257.333333333328</v>
      </c>
      <c r="U133" s="90">
        <f t="shared" si="124"/>
        <v>82257.333333333328</v>
      </c>
      <c r="V133" s="90">
        <f t="shared" si="124"/>
        <v>82257.333333333328</v>
      </c>
      <c r="W133" s="90">
        <f t="shared" si="124"/>
        <v>82257.333333333328</v>
      </c>
      <c r="X133" s="90">
        <f t="shared" si="124"/>
        <v>82257.333333333328</v>
      </c>
      <c r="Y133" s="90">
        <f t="shared" si="124"/>
        <v>82257.333333333328</v>
      </c>
      <c r="Z133" s="90">
        <f t="shared" si="124"/>
        <v>82257.333333333328</v>
      </c>
      <c r="AA133" s="90">
        <f t="shared" si="124"/>
        <v>82257.333333333328</v>
      </c>
      <c r="AB133" s="90">
        <f t="shared" si="124"/>
        <v>82257.333333333328</v>
      </c>
      <c r="AC133" s="90">
        <f t="shared" si="124"/>
        <v>82257.333333333328</v>
      </c>
      <c r="AD133" s="90">
        <f t="shared" si="124"/>
        <v>82257.333333333328</v>
      </c>
      <c r="AE133" s="91">
        <f t="shared" si="82"/>
        <v>987088.00000000012</v>
      </c>
      <c r="AF133" s="90">
        <f t="shared" si="117"/>
        <v>13670.88</v>
      </c>
      <c r="AG133" s="90">
        <f t="shared" si="118"/>
        <v>13670.88</v>
      </c>
      <c r="AH133" s="90">
        <f t="shared" si="119"/>
        <v>13670.88</v>
      </c>
      <c r="AI133" s="90">
        <f t="shared" si="120"/>
        <v>13670.88</v>
      </c>
      <c r="AJ133" s="91">
        <v>54683.519999999997</v>
      </c>
      <c r="AK133" s="92"/>
    </row>
    <row r="134" spans="1:37" ht="30" x14ac:dyDescent="0.25">
      <c r="A134" s="86">
        <f t="shared" si="83"/>
        <v>115</v>
      </c>
      <c r="B134" s="86"/>
      <c r="C134" s="86">
        <f t="shared" si="123"/>
        <v>19</v>
      </c>
      <c r="D134" s="87" t="s">
        <v>512</v>
      </c>
      <c r="E134" s="99">
        <v>1445</v>
      </c>
      <c r="F134" s="77" t="str">
        <f t="shared" si="108"/>
        <v>от 900 до 1500 жителей</v>
      </c>
      <c r="G134" s="100">
        <f t="shared" si="109"/>
        <v>2</v>
      </c>
      <c r="H134" s="88" t="str">
        <f t="shared" si="79"/>
        <v>1</v>
      </c>
      <c r="I134" s="80" t="str">
        <f t="shared" si="110"/>
        <v>не соответствует</v>
      </c>
      <c r="J134" s="80" t="str">
        <f t="shared" si="80"/>
        <v>0,75</v>
      </c>
      <c r="K134" s="80">
        <v>0</v>
      </c>
      <c r="L134" s="80" t="str">
        <f t="shared" si="111"/>
        <v>укомплектован</v>
      </c>
      <c r="M134" s="80" t="str">
        <f t="shared" si="81"/>
        <v>1</v>
      </c>
      <c r="N134" s="102"/>
      <c r="O134" s="81">
        <f t="shared" si="112"/>
        <v>0.75</v>
      </c>
      <c r="P134" s="89">
        <f t="shared" si="113"/>
        <v>2084951</v>
      </c>
      <c r="Q134" s="89">
        <f t="shared" si="114"/>
        <v>1563713.25</v>
      </c>
      <c r="R134" s="89">
        <f t="shared" si="115"/>
        <v>1563713</v>
      </c>
      <c r="S134" s="90">
        <f t="shared" si="121"/>
        <v>130309.41666666667</v>
      </c>
      <c r="T134" s="90">
        <f t="shared" si="124"/>
        <v>130309.41666666667</v>
      </c>
      <c r="U134" s="90">
        <f t="shared" si="124"/>
        <v>130309.41666666667</v>
      </c>
      <c r="V134" s="90">
        <f t="shared" si="124"/>
        <v>130309.41666666667</v>
      </c>
      <c r="W134" s="90">
        <f t="shared" si="124"/>
        <v>130309.41666666667</v>
      </c>
      <c r="X134" s="90">
        <f t="shared" si="124"/>
        <v>130309.41666666667</v>
      </c>
      <c r="Y134" s="90">
        <f t="shared" si="124"/>
        <v>130309.41666666667</v>
      </c>
      <c r="Z134" s="90">
        <f t="shared" si="124"/>
        <v>130309.41666666667</v>
      </c>
      <c r="AA134" s="90">
        <f t="shared" si="124"/>
        <v>130309.41666666667</v>
      </c>
      <c r="AB134" s="90">
        <f t="shared" si="124"/>
        <v>130309.41666666667</v>
      </c>
      <c r="AC134" s="90">
        <f t="shared" si="124"/>
        <v>130309.41666666667</v>
      </c>
      <c r="AD134" s="90">
        <f t="shared" si="124"/>
        <v>130309.41666666667</v>
      </c>
      <c r="AE134" s="91">
        <f t="shared" si="82"/>
        <v>1563713.0000000002</v>
      </c>
      <c r="AF134" s="90">
        <f t="shared" si="117"/>
        <v>13670.88</v>
      </c>
      <c r="AG134" s="90">
        <f t="shared" si="118"/>
        <v>13670.88</v>
      </c>
      <c r="AH134" s="90">
        <f t="shared" si="119"/>
        <v>13670.88</v>
      </c>
      <c r="AI134" s="90">
        <f t="shared" si="120"/>
        <v>13670.88</v>
      </c>
      <c r="AJ134" s="91">
        <v>54683.519999999997</v>
      </c>
      <c r="AK134" s="92"/>
    </row>
    <row r="135" spans="1:37" ht="30" x14ac:dyDescent="0.25">
      <c r="A135" s="86">
        <f t="shared" si="83"/>
        <v>116</v>
      </c>
      <c r="B135" s="86"/>
      <c r="C135" s="86">
        <f t="shared" si="123"/>
        <v>20</v>
      </c>
      <c r="D135" s="87" t="s">
        <v>513</v>
      </c>
      <c r="E135" s="99">
        <v>174</v>
      </c>
      <c r="F135" s="77" t="str">
        <f t="shared" si="108"/>
        <v>от 100 до 900 жителей</v>
      </c>
      <c r="G135" s="100">
        <f t="shared" si="109"/>
        <v>1</v>
      </c>
      <c r="H135" s="88" t="str">
        <f t="shared" si="79"/>
        <v>1</v>
      </c>
      <c r="I135" s="80" t="str">
        <f t="shared" si="110"/>
        <v>не соответствует</v>
      </c>
      <c r="J135" s="80" t="str">
        <f t="shared" si="80"/>
        <v>0,75</v>
      </c>
      <c r="K135" s="80">
        <v>0</v>
      </c>
      <c r="L135" s="80" t="str">
        <f t="shared" si="111"/>
        <v>укомплектован</v>
      </c>
      <c r="M135" s="80" t="str">
        <f t="shared" si="81"/>
        <v>1</v>
      </c>
      <c r="N135" s="102"/>
      <c r="O135" s="81">
        <f t="shared" si="112"/>
        <v>0.75</v>
      </c>
      <c r="P135" s="89">
        <f t="shared" si="113"/>
        <v>1316117</v>
      </c>
      <c r="Q135" s="89">
        <f t="shared" si="114"/>
        <v>987087.75</v>
      </c>
      <c r="R135" s="89">
        <f t="shared" si="115"/>
        <v>987088</v>
      </c>
      <c r="S135" s="90">
        <f t="shared" si="121"/>
        <v>82257.333333333328</v>
      </c>
      <c r="T135" s="90">
        <f t="shared" si="124"/>
        <v>82257.333333333328</v>
      </c>
      <c r="U135" s="90">
        <f t="shared" si="124"/>
        <v>82257.333333333328</v>
      </c>
      <c r="V135" s="90">
        <f t="shared" si="124"/>
        <v>82257.333333333328</v>
      </c>
      <c r="W135" s="90">
        <f t="shared" si="124"/>
        <v>82257.333333333328</v>
      </c>
      <c r="X135" s="90">
        <f t="shared" si="124"/>
        <v>82257.333333333328</v>
      </c>
      <c r="Y135" s="90">
        <f t="shared" si="124"/>
        <v>82257.333333333328</v>
      </c>
      <c r="Z135" s="90">
        <f t="shared" si="124"/>
        <v>82257.333333333328</v>
      </c>
      <c r="AA135" s="90">
        <f t="shared" si="124"/>
        <v>82257.333333333328</v>
      </c>
      <c r="AB135" s="90">
        <f t="shared" si="124"/>
        <v>82257.333333333328</v>
      </c>
      <c r="AC135" s="90">
        <f t="shared" si="124"/>
        <v>82257.333333333328</v>
      </c>
      <c r="AD135" s="90">
        <f t="shared" si="124"/>
        <v>82257.333333333328</v>
      </c>
      <c r="AE135" s="91">
        <f t="shared" si="82"/>
        <v>987088.00000000012</v>
      </c>
      <c r="AF135" s="90">
        <f t="shared" si="117"/>
        <v>13670.88</v>
      </c>
      <c r="AG135" s="90">
        <f t="shared" si="118"/>
        <v>13670.88</v>
      </c>
      <c r="AH135" s="90">
        <f t="shared" si="119"/>
        <v>13670.88</v>
      </c>
      <c r="AI135" s="90">
        <f t="shared" si="120"/>
        <v>13670.88</v>
      </c>
      <c r="AJ135" s="91">
        <v>54683.519999999997</v>
      </c>
      <c r="AK135" s="92"/>
    </row>
    <row r="136" spans="1:37" ht="30" x14ac:dyDescent="0.25">
      <c r="A136" s="86">
        <f t="shared" si="83"/>
        <v>117</v>
      </c>
      <c r="B136" s="86"/>
      <c r="C136" s="86">
        <f t="shared" si="123"/>
        <v>21</v>
      </c>
      <c r="D136" s="87" t="s">
        <v>514</v>
      </c>
      <c r="E136" s="99">
        <v>156</v>
      </c>
      <c r="F136" s="77" t="str">
        <f t="shared" si="108"/>
        <v>от 100 до 900 жителей</v>
      </c>
      <c r="G136" s="100">
        <f t="shared" si="109"/>
        <v>1</v>
      </c>
      <c r="H136" s="88" t="str">
        <f t="shared" si="79"/>
        <v>1</v>
      </c>
      <c r="I136" s="80" t="str">
        <f t="shared" si="110"/>
        <v>не соответствует</v>
      </c>
      <c r="J136" s="80" t="str">
        <f t="shared" si="80"/>
        <v>0,75</v>
      </c>
      <c r="K136" s="80">
        <v>0</v>
      </c>
      <c r="L136" s="80" t="str">
        <f t="shared" si="111"/>
        <v>не укомплектован</v>
      </c>
      <c r="M136" s="80" t="str">
        <f t="shared" si="81"/>
        <v>0,25</v>
      </c>
      <c r="N136" s="103">
        <v>1</v>
      </c>
      <c r="O136" s="81">
        <f t="shared" si="112"/>
        <v>0.1875</v>
      </c>
      <c r="P136" s="89">
        <f t="shared" si="113"/>
        <v>1316117</v>
      </c>
      <c r="Q136" s="89">
        <f t="shared" si="114"/>
        <v>987087.75</v>
      </c>
      <c r="R136" s="89">
        <f t="shared" si="115"/>
        <v>246772</v>
      </c>
      <c r="S136" s="90">
        <f t="shared" si="121"/>
        <v>20564.333333333332</v>
      </c>
      <c r="T136" s="90">
        <f t="shared" si="124"/>
        <v>20564.333333333332</v>
      </c>
      <c r="U136" s="90">
        <f t="shared" si="124"/>
        <v>20564.333333333332</v>
      </c>
      <c r="V136" s="90">
        <f t="shared" si="124"/>
        <v>20564.333333333332</v>
      </c>
      <c r="W136" s="90">
        <f t="shared" si="124"/>
        <v>20564.333333333332</v>
      </c>
      <c r="X136" s="90">
        <f t="shared" si="124"/>
        <v>20564.333333333332</v>
      </c>
      <c r="Y136" s="90">
        <f t="shared" si="124"/>
        <v>20564.333333333332</v>
      </c>
      <c r="Z136" s="90">
        <f t="shared" si="124"/>
        <v>20564.333333333332</v>
      </c>
      <c r="AA136" s="90">
        <f t="shared" si="124"/>
        <v>20564.333333333332</v>
      </c>
      <c r="AB136" s="90">
        <f t="shared" si="124"/>
        <v>20564.333333333332</v>
      </c>
      <c r="AC136" s="90">
        <f t="shared" si="124"/>
        <v>20564.333333333332</v>
      </c>
      <c r="AD136" s="90">
        <f t="shared" si="124"/>
        <v>20564.333333333332</v>
      </c>
      <c r="AE136" s="91">
        <f t="shared" si="82"/>
        <v>246772.00000000003</v>
      </c>
      <c r="AF136" s="90">
        <f t="shared" si="117"/>
        <v>13670.88</v>
      </c>
      <c r="AG136" s="90">
        <f t="shared" si="118"/>
        <v>13670.88</v>
      </c>
      <c r="AH136" s="90">
        <f t="shared" si="119"/>
        <v>13670.88</v>
      </c>
      <c r="AI136" s="90">
        <f t="shared" si="120"/>
        <v>13670.88</v>
      </c>
      <c r="AJ136" s="91">
        <v>54683.519999999997</v>
      </c>
      <c r="AK136" s="92"/>
    </row>
    <row r="137" spans="1:37" ht="30" x14ac:dyDescent="0.25">
      <c r="A137" s="86">
        <f t="shared" si="83"/>
        <v>118</v>
      </c>
      <c r="B137" s="86"/>
      <c r="C137" s="86">
        <f t="shared" si="123"/>
        <v>22</v>
      </c>
      <c r="D137" s="87" t="s">
        <v>515</v>
      </c>
      <c r="E137" s="99">
        <v>239</v>
      </c>
      <c r="F137" s="77" t="str">
        <f t="shared" si="108"/>
        <v>от 100 до 900 жителей</v>
      </c>
      <c r="G137" s="100">
        <f t="shared" si="109"/>
        <v>1</v>
      </c>
      <c r="H137" s="88" t="str">
        <f t="shared" si="79"/>
        <v>1</v>
      </c>
      <c r="I137" s="80" t="str">
        <f t="shared" si="110"/>
        <v>не соответствует</v>
      </c>
      <c r="J137" s="80" t="str">
        <f t="shared" si="80"/>
        <v>0,75</v>
      </c>
      <c r="K137" s="80">
        <v>0</v>
      </c>
      <c r="L137" s="80" t="str">
        <f t="shared" si="111"/>
        <v>не укомплектован</v>
      </c>
      <c r="M137" s="80" t="str">
        <f t="shared" si="81"/>
        <v>0,25</v>
      </c>
      <c r="N137" s="103">
        <v>1</v>
      </c>
      <c r="O137" s="81">
        <f t="shared" si="112"/>
        <v>0.1875</v>
      </c>
      <c r="P137" s="89">
        <f t="shared" si="113"/>
        <v>1316117</v>
      </c>
      <c r="Q137" s="89">
        <f t="shared" si="114"/>
        <v>987087.75</v>
      </c>
      <c r="R137" s="89">
        <f t="shared" si="115"/>
        <v>246772</v>
      </c>
      <c r="S137" s="90">
        <f t="shared" si="121"/>
        <v>20564.333333333332</v>
      </c>
      <c r="T137" s="90">
        <f t="shared" si="124"/>
        <v>20564.333333333332</v>
      </c>
      <c r="U137" s="90">
        <f t="shared" si="124"/>
        <v>20564.333333333332</v>
      </c>
      <c r="V137" s="90">
        <f t="shared" si="124"/>
        <v>20564.333333333332</v>
      </c>
      <c r="W137" s="90">
        <f t="shared" si="124"/>
        <v>20564.333333333332</v>
      </c>
      <c r="X137" s="90">
        <f t="shared" si="124"/>
        <v>20564.333333333332</v>
      </c>
      <c r="Y137" s="90">
        <f t="shared" si="124"/>
        <v>20564.333333333332</v>
      </c>
      <c r="Z137" s="90">
        <f t="shared" si="124"/>
        <v>20564.333333333332</v>
      </c>
      <c r="AA137" s="90">
        <f t="shared" si="124"/>
        <v>20564.333333333332</v>
      </c>
      <c r="AB137" s="90">
        <f t="shared" si="124"/>
        <v>20564.333333333332</v>
      </c>
      <c r="AC137" s="90">
        <f t="shared" si="124"/>
        <v>20564.333333333332</v>
      </c>
      <c r="AD137" s="90">
        <f t="shared" si="124"/>
        <v>20564.333333333332</v>
      </c>
      <c r="AE137" s="91">
        <f t="shared" si="82"/>
        <v>246772.00000000003</v>
      </c>
      <c r="AF137" s="90">
        <f t="shared" si="117"/>
        <v>13670.88</v>
      </c>
      <c r="AG137" s="90">
        <f t="shared" si="118"/>
        <v>13670.88</v>
      </c>
      <c r="AH137" s="90">
        <f t="shared" si="119"/>
        <v>13670.88</v>
      </c>
      <c r="AI137" s="90">
        <f t="shared" si="120"/>
        <v>13670.88</v>
      </c>
      <c r="AJ137" s="91">
        <v>54683.519999999997</v>
      </c>
      <c r="AK137" s="92"/>
    </row>
    <row r="138" spans="1:37" ht="30" x14ac:dyDescent="0.25">
      <c r="A138" s="86">
        <f t="shared" si="83"/>
        <v>119</v>
      </c>
      <c r="B138" s="86"/>
      <c r="C138" s="86">
        <f t="shared" si="123"/>
        <v>23</v>
      </c>
      <c r="D138" s="87" t="s">
        <v>516</v>
      </c>
      <c r="E138" s="99">
        <v>665</v>
      </c>
      <c r="F138" s="77" t="str">
        <f t="shared" si="108"/>
        <v>от 100 до 900 жителей</v>
      </c>
      <c r="G138" s="100">
        <f t="shared" si="109"/>
        <v>1</v>
      </c>
      <c r="H138" s="88" t="str">
        <f t="shared" si="79"/>
        <v>1</v>
      </c>
      <c r="I138" s="80" t="str">
        <f t="shared" si="110"/>
        <v>не соответствует</v>
      </c>
      <c r="J138" s="80" t="str">
        <f t="shared" si="80"/>
        <v>0,75</v>
      </c>
      <c r="K138" s="80">
        <v>0</v>
      </c>
      <c r="L138" s="80" t="str">
        <f t="shared" si="111"/>
        <v>укомплектован</v>
      </c>
      <c r="M138" s="80" t="str">
        <f t="shared" si="81"/>
        <v>1</v>
      </c>
      <c r="N138" s="102"/>
      <c r="O138" s="81">
        <f t="shared" si="112"/>
        <v>0.75</v>
      </c>
      <c r="P138" s="89">
        <f t="shared" si="113"/>
        <v>1316117</v>
      </c>
      <c r="Q138" s="89">
        <f t="shared" si="114"/>
        <v>987087.75</v>
      </c>
      <c r="R138" s="89">
        <f t="shared" si="115"/>
        <v>987088</v>
      </c>
      <c r="S138" s="90">
        <f t="shared" si="121"/>
        <v>82257.333333333328</v>
      </c>
      <c r="T138" s="90">
        <f t="shared" si="124"/>
        <v>82257.333333333328</v>
      </c>
      <c r="U138" s="90">
        <f t="shared" si="124"/>
        <v>82257.333333333328</v>
      </c>
      <c r="V138" s="90">
        <f t="shared" si="124"/>
        <v>82257.333333333328</v>
      </c>
      <c r="W138" s="90">
        <f t="shared" si="124"/>
        <v>82257.333333333328</v>
      </c>
      <c r="X138" s="90">
        <f t="shared" si="124"/>
        <v>82257.333333333328</v>
      </c>
      <c r="Y138" s="90">
        <f t="shared" si="124"/>
        <v>82257.333333333328</v>
      </c>
      <c r="Z138" s="90">
        <f t="shared" si="124"/>
        <v>82257.333333333328</v>
      </c>
      <c r="AA138" s="90">
        <f t="shared" si="124"/>
        <v>82257.333333333328</v>
      </c>
      <c r="AB138" s="90">
        <f t="shared" si="124"/>
        <v>82257.333333333328</v>
      </c>
      <c r="AC138" s="90">
        <f t="shared" si="124"/>
        <v>82257.333333333328</v>
      </c>
      <c r="AD138" s="90">
        <f t="shared" si="124"/>
        <v>82257.333333333328</v>
      </c>
      <c r="AE138" s="91">
        <f t="shared" si="82"/>
        <v>987088.00000000012</v>
      </c>
      <c r="AF138" s="90">
        <f t="shared" si="117"/>
        <v>11700</v>
      </c>
      <c r="AG138" s="90">
        <f t="shared" si="118"/>
        <v>11700</v>
      </c>
      <c r="AH138" s="90">
        <f t="shared" si="119"/>
        <v>11700</v>
      </c>
      <c r="AI138" s="90">
        <f t="shared" si="120"/>
        <v>11700</v>
      </c>
      <c r="AJ138" s="91">
        <v>46800</v>
      </c>
      <c r="AK138" s="92"/>
    </row>
    <row r="139" spans="1:37" ht="30" x14ac:dyDescent="0.25">
      <c r="A139" s="86">
        <f t="shared" si="83"/>
        <v>120</v>
      </c>
      <c r="B139" s="86"/>
      <c r="C139" s="86">
        <f t="shared" si="123"/>
        <v>24</v>
      </c>
      <c r="D139" s="87" t="s">
        <v>517</v>
      </c>
      <c r="E139" s="99">
        <v>81</v>
      </c>
      <c r="F139" s="77" t="str">
        <f t="shared" si="108"/>
        <v>до 100 жителей</v>
      </c>
      <c r="G139" s="100">
        <f t="shared" si="109"/>
        <v>0</v>
      </c>
      <c r="H139" s="88">
        <f t="shared" si="79"/>
        <v>0.9</v>
      </c>
      <c r="I139" s="80" t="str">
        <f t="shared" si="110"/>
        <v>не соответствует</v>
      </c>
      <c r="J139" s="80" t="str">
        <f t="shared" si="80"/>
        <v>0,75</v>
      </c>
      <c r="K139" s="80">
        <v>0</v>
      </c>
      <c r="L139" s="80" t="str">
        <f t="shared" si="111"/>
        <v>не укомплектован</v>
      </c>
      <c r="M139" s="80" t="str">
        <f t="shared" si="81"/>
        <v>0,25</v>
      </c>
      <c r="N139" s="103">
        <v>1</v>
      </c>
      <c r="O139" s="81">
        <f t="shared" si="112"/>
        <v>0.16875000000000001</v>
      </c>
      <c r="P139" s="89">
        <f t="shared" si="113"/>
        <v>1184505.3</v>
      </c>
      <c r="Q139" s="89">
        <f t="shared" si="114"/>
        <v>888378.97500000009</v>
      </c>
      <c r="R139" s="89">
        <f t="shared" si="115"/>
        <v>222095</v>
      </c>
      <c r="S139" s="90">
        <f t="shared" si="121"/>
        <v>18507.916666666668</v>
      </c>
      <c r="T139" s="90">
        <f t="shared" si="124"/>
        <v>18507.916666666668</v>
      </c>
      <c r="U139" s="90">
        <f t="shared" si="124"/>
        <v>18507.916666666668</v>
      </c>
      <c r="V139" s="90">
        <f t="shared" si="124"/>
        <v>18507.916666666668</v>
      </c>
      <c r="W139" s="90">
        <f t="shared" si="124"/>
        <v>18507.916666666668</v>
      </c>
      <c r="X139" s="90">
        <f t="shared" si="124"/>
        <v>18507.916666666668</v>
      </c>
      <c r="Y139" s="90">
        <f t="shared" si="124"/>
        <v>18507.916666666668</v>
      </c>
      <c r="Z139" s="90">
        <f t="shared" si="124"/>
        <v>18507.916666666668</v>
      </c>
      <c r="AA139" s="90">
        <f t="shared" si="124"/>
        <v>18507.916666666668</v>
      </c>
      <c r="AB139" s="90">
        <f t="shared" si="124"/>
        <v>18507.916666666668</v>
      </c>
      <c r="AC139" s="90">
        <f t="shared" si="124"/>
        <v>18507.916666666668</v>
      </c>
      <c r="AD139" s="90">
        <f t="shared" si="124"/>
        <v>18507.916666666668</v>
      </c>
      <c r="AE139" s="91">
        <f t="shared" si="82"/>
        <v>222094.99999999997</v>
      </c>
      <c r="AF139" s="90">
        <f t="shared" si="117"/>
        <v>0</v>
      </c>
      <c r="AG139" s="90">
        <f t="shared" si="118"/>
        <v>0</v>
      </c>
      <c r="AH139" s="90">
        <f t="shared" si="119"/>
        <v>0</v>
      </c>
      <c r="AI139" s="90">
        <f t="shared" si="120"/>
        <v>0</v>
      </c>
      <c r="AJ139" s="91"/>
      <c r="AK139" s="92"/>
    </row>
    <row r="140" spans="1:37" ht="30" x14ac:dyDescent="0.25">
      <c r="A140" s="86">
        <f t="shared" si="83"/>
        <v>121</v>
      </c>
      <c r="B140" s="86"/>
      <c r="C140" s="86">
        <f t="shared" si="123"/>
        <v>25</v>
      </c>
      <c r="D140" s="87" t="s">
        <v>518</v>
      </c>
      <c r="E140" s="99">
        <v>135</v>
      </c>
      <c r="F140" s="77" t="str">
        <f t="shared" si="108"/>
        <v>от 100 до 900 жителей</v>
      </c>
      <c r="G140" s="100">
        <f t="shared" si="109"/>
        <v>1</v>
      </c>
      <c r="H140" s="88" t="str">
        <f t="shared" si="79"/>
        <v>1</v>
      </c>
      <c r="I140" s="80" t="str">
        <f t="shared" si="110"/>
        <v>не соответствует</v>
      </c>
      <c r="J140" s="80" t="str">
        <f t="shared" si="80"/>
        <v>0,75</v>
      </c>
      <c r="K140" s="80">
        <v>0</v>
      </c>
      <c r="L140" s="80" t="str">
        <f t="shared" si="111"/>
        <v>укомплектован</v>
      </c>
      <c r="M140" s="80" t="str">
        <f t="shared" si="81"/>
        <v>1</v>
      </c>
      <c r="N140" s="102"/>
      <c r="O140" s="81">
        <f t="shared" si="112"/>
        <v>0.75</v>
      </c>
      <c r="P140" s="89">
        <f t="shared" si="113"/>
        <v>1316117</v>
      </c>
      <c r="Q140" s="89">
        <f t="shared" si="114"/>
        <v>987087.75</v>
      </c>
      <c r="R140" s="89">
        <f t="shared" si="115"/>
        <v>987088</v>
      </c>
      <c r="S140" s="90">
        <f t="shared" si="121"/>
        <v>82257.333333333328</v>
      </c>
      <c r="T140" s="90">
        <f t="shared" si="124"/>
        <v>82257.333333333328</v>
      </c>
      <c r="U140" s="90">
        <f t="shared" si="124"/>
        <v>82257.333333333328</v>
      </c>
      <c r="V140" s="90">
        <f t="shared" si="124"/>
        <v>82257.333333333328</v>
      </c>
      <c r="W140" s="90">
        <f t="shared" si="124"/>
        <v>82257.333333333328</v>
      </c>
      <c r="X140" s="90">
        <f t="shared" si="124"/>
        <v>82257.333333333328</v>
      </c>
      <c r="Y140" s="90">
        <f t="shared" si="124"/>
        <v>82257.333333333328</v>
      </c>
      <c r="Z140" s="90">
        <f t="shared" si="124"/>
        <v>82257.333333333328</v>
      </c>
      <c r="AA140" s="90">
        <f t="shared" si="124"/>
        <v>82257.333333333328</v>
      </c>
      <c r="AB140" s="90">
        <f t="shared" si="124"/>
        <v>82257.333333333328</v>
      </c>
      <c r="AC140" s="90">
        <f t="shared" si="124"/>
        <v>82257.333333333328</v>
      </c>
      <c r="AD140" s="90">
        <f t="shared" si="124"/>
        <v>82257.333333333328</v>
      </c>
      <c r="AE140" s="91">
        <f t="shared" si="82"/>
        <v>987088.00000000012</v>
      </c>
      <c r="AF140" s="90">
        <f t="shared" si="117"/>
        <v>13670.88</v>
      </c>
      <c r="AG140" s="90">
        <f t="shared" si="118"/>
        <v>13670.88</v>
      </c>
      <c r="AH140" s="90">
        <f t="shared" si="119"/>
        <v>13670.88</v>
      </c>
      <c r="AI140" s="90">
        <f t="shared" si="120"/>
        <v>13670.88</v>
      </c>
      <c r="AJ140" s="91">
        <v>54683.519999999997</v>
      </c>
      <c r="AK140" s="92"/>
    </row>
    <row r="141" spans="1:37" ht="30" x14ac:dyDescent="0.25">
      <c r="A141" s="86">
        <f t="shared" si="83"/>
        <v>122</v>
      </c>
      <c r="B141" s="86"/>
      <c r="C141" s="86">
        <f t="shared" si="123"/>
        <v>26</v>
      </c>
      <c r="D141" s="87" t="s">
        <v>519</v>
      </c>
      <c r="E141" s="99">
        <v>315</v>
      </c>
      <c r="F141" s="77" t="str">
        <f t="shared" si="108"/>
        <v>от 100 до 900 жителей</v>
      </c>
      <c r="G141" s="100">
        <f t="shared" si="109"/>
        <v>1</v>
      </c>
      <c r="H141" s="88" t="str">
        <f t="shared" si="79"/>
        <v>1</v>
      </c>
      <c r="I141" s="80" t="str">
        <f t="shared" si="110"/>
        <v>не соответствует</v>
      </c>
      <c r="J141" s="80" t="str">
        <f t="shared" si="80"/>
        <v>0,75</v>
      </c>
      <c r="K141" s="80">
        <v>0</v>
      </c>
      <c r="L141" s="80" t="str">
        <f t="shared" si="111"/>
        <v>укомплектован</v>
      </c>
      <c r="M141" s="80" t="str">
        <f t="shared" si="81"/>
        <v>1</v>
      </c>
      <c r="N141" s="102"/>
      <c r="O141" s="81">
        <f t="shared" si="112"/>
        <v>0.75</v>
      </c>
      <c r="P141" s="89">
        <f t="shared" si="113"/>
        <v>1316117</v>
      </c>
      <c r="Q141" s="89">
        <f t="shared" si="114"/>
        <v>987087.75</v>
      </c>
      <c r="R141" s="89">
        <f t="shared" si="115"/>
        <v>987088</v>
      </c>
      <c r="S141" s="90">
        <f t="shared" si="121"/>
        <v>82257.333333333328</v>
      </c>
      <c r="T141" s="90">
        <f t="shared" si="124"/>
        <v>82257.333333333328</v>
      </c>
      <c r="U141" s="90">
        <f t="shared" si="124"/>
        <v>82257.333333333328</v>
      </c>
      <c r="V141" s="90">
        <f t="shared" si="124"/>
        <v>82257.333333333328</v>
      </c>
      <c r="W141" s="90">
        <f t="shared" si="124"/>
        <v>82257.333333333328</v>
      </c>
      <c r="X141" s="90">
        <f t="shared" si="124"/>
        <v>82257.333333333328</v>
      </c>
      <c r="Y141" s="90">
        <f t="shared" si="124"/>
        <v>82257.333333333328</v>
      </c>
      <c r="Z141" s="90">
        <f t="shared" si="124"/>
        <v>82257.333333333328</v>
      </c>
      <c r="AA141" s="90">
        <f t="shared" si="124"/>
        <v>82257.333333333328</v>
      </c>
      <c r="AB141" s="90">
        <f t="shared" si="124"/>
        <v>82257.333333333328</v>
      </c>
      <c r="AC141" s="90">
        <f t="shared" si="124"/>
        <v>82257.333333333328</v>
      </c>
      <c r="AD141" s="90">
        <f t="shared" si="124"/>
        <v>82257.333333333328</v>
      </c>
      <c r="AE141" s="91">
        <f t="shared" si="82"/>
        <v>987088.00000000012</v>
      </c>
      <c r="AF141" s="90">
        <f t="shared" si="117"/>
        <v>13670.88</v>
      </c>
      <c r="AG141" s="90">
        <f t="shared" si="118"/>
        <v>13670.88</v>
      </c>
      <c r="AH141" s="90">
        <f t="shared" si="119"/>
        <v>13670.88</v>
      </c>
      <c r="AI141" s="90">
        <f t="shared" si="120"/>
        <v>13670.88</v>
      </c>
      <c r="AJ141" s="91">
        <v>54683.519999999997</v>
      </c>
      <c r="AK141" s="92"/>
    </row>
    <row r="142" spans="1:37" ht="30" x14ac:dyDescent="0.25">
      <c r="A142" s="86">
        <f t="shared" si="83"/>
        <v>123</v>
      </c>
      <c r="B142" s="86"/>
      <c r="C142" s="86">
        <f t="shared" si="123"/>
        <v>27</v>
      </c>
      <c r="D142" s="87" t="s">
        <v>520</v>
      </c>
      <c r="E142" s="99">
        <v>144</v>
      </c>
      <c r="F142" s="77" t="str">
        <f t="shared" si="108"/>
        <v>от 100 до 900 жителей</v>
      </c>
      <c r="G142" s="100">
        <f t="shared" si="109"/>
        <v>1</v>
      </c>
      <c r="H142" s="88" t="str">
        <f t="shared" si="79"/>
        <v>1</v>
      </c>
      <c r="I142" s="80" t="str">
        <f t="shared" si="110"/>
        <v>не соответствует</v>
      </c>
      <c r="J142" s="80" t="str">
        <f t="shared" si="80"/>
        <v>0,75</v>
      </c>
      <c r="K142" s="80">
        <v>0</v>
      </c>
      <c r="L142" s="80" t="str">
        <f t="shared" si="111"/>
        <v>не укомплектован</v>
      </c>
      <c r="M142" s="80" t="str">
        <f t="shared" si="81"/>
        <v>0,25</v>
      </c>
      <c r="N142" s="103">
        <v>1</v>
      </c>
      <c r="O142" s="81">
        <f t="shared" si="112"/>
        <v>0.1875</v>
      </c>
      <c r="P142" s="89">
        <f t="shared" si="113"/>
        <v>1316117</v>
      </c>
      <c r="Q142" s="89">
        <f t="shared" si="114"/>
        <v>987087.75</v>
      </c>
      <c r="R142" s="89">
        <f t="shared" si="115"/>
        <v>246772</v>
      </c>
      <c r="S142" s="90">
        <f t="shared" si="121"/>
        <v>20564.333333333332</v>
      </c>
      <c r="T142" s="90">
        <f t="shared" si="124"/>
        <v>20564.333333333332</v>
      </c>
      <c r="U142" s="90">
        <f t="shared" si="124"/>
        <v>20564.333333333332</v>
      </c>
      <c r="V142" s="90">
        <f t="shared" si="124"/>
        <v>20564.333333333332</v>
      </c>
      <c r="W142" s="90">
        <f t="shared" si="124"/>
        <v>20564.333333333332</v>
      </c>
      <c r="X142" s="90">
        <f t="shared" si="124"/>
        <v>20564.333333333332</v>
      </c>
      <c r="Y142" s="90">
        <f t="shared" si="124"/>
        <v>20564.333333333332</v>
      </c>
      <c r="Z142" s="90">
        <f t="shared" si="124"/>
        <v>20564.333333333332</v>
      </c>
      <c r="AA142" s="90">
        <f t="shared" si="124"/>
        <v>20564.333333333332</v>
      </c>
      <c r="AB142" s="90">
        <f t="shared" si="124"/>
        <v>20564.333333333332</v>
      </c>
      <c r="AC142" s="90">
        <f t="shared" si="124"/>
        <v>20564.333333333332</v>
      </c>
      <c r="AD142" s="90">
        <f t="shared" si="124"/>
        <v>20564.333333333332</v>
      </c>
      <c r="AE142" s="91">
        <f t="shared" si="82"/>
        <v>246772.00000000003</v>
      </c>
      <c r="AF142" s="90">
        <f t="shared" si="117"/>
        <v>13670.88</v>
      </c>
      <c r="AG142" s="90">
        <f t="shared" si="118"/>
        <v>13670.88</v>
      </c>
      <c r="AH142" s="90">
        <f t="shared" si="119"/>
        <v>13670.88</v>
      </c>
      <c r="AI142" s="90">
        <f t="shared" si="120"/>
        <v>13670.88</v>
      </c>
      <c r="AJ142" s="91">
        <v>54683.519999999997</v>
      </c>
      <c r="AK142" s="92"/>
    </row>
    <row r="143" spans="1:37" ht="30" x14ac:dyDescent="0.25">
      <c r="A143" s="86">
        <f t="shared" si="83"/>
        <v>124</v>
      </c>
      <c r="B143" s="86"/>
      <c r="C143" s="86">
        <f t="shared" si="123"/>
        <v>28</v>
      </c>
      <c r="D143" s="87" t="s">
        <v>521</v>
      </c>
      <c r="E143" s="99">
        <v>274</v>
      </c>
      <c r="F143" s="77" t="str">
        <f t="shared" si="108"/>
        <v>от 100 до 900 жителей</v>
      </c>
      <c r="G143" s="100">
        <f t="shared" si="109"/>
        <v>1</v>
      </c>
      <c r="H143" s="88" t="str">
        <f t="shared" ref="H143:H206" si="125">IF(AND(E143&gt;0,E143&lt;=99),0.9,IF(E143&gt;=2000,1.1,"1"))</f>
        <v>1</v>
      </c>
      <c r="I143" s="80" t="str">
        <f t="shared" si="110"/>
        <v>не соответствует</v>
      </c>
      <c r="J143" s="80" t="str">
        <f t="shared" ref="J143:J206" si="126">IF(K143=0,"0,75",IF(K143=1,"1",))</f>
        <v>0,75</v>
      </c>
      <c r="K143" s="80">
        <v>0</v>
      </c>
      <c r="L143" s="80" t="str">
        <f t="shared" si="111"/>
        <v>укомплектован</v>
      </c>
      <c r="M143" s="80" t="str">
        <f t="shared" ref="M143:M206" si="127">IF(N143=0,"1",IF(N143=1,"0,25",))</f>
        <v>1</v>
      </c>
      <c r="N143" s="102"/>
      <c r="O143" s="81">
        <f t="shared" si="112"/>
        <v>0.75</v>
      </c>
      <c r="P143" s="89">
        <f t="shared" si="113"/>
        <v>1316117</v>
      </c>
      <c r="Q143" s="89">
        <f t="shared" si="114"/>
        <v>987087.75</v>
      </c>
      <c r="R143" s="89">
        <f t="shared" si="115"/>
        <v>987088</v>
      </c>
      <c r="S143" s="90">
        <f t="shared" si="121"/>
        <v>82257.333333333328</v>
      </c>
      <c r="T143" s="90">
        <f t="shared" si="124"/>
        <v>82257.333333333328</v>
      </c>
      <c r="U143" s="90">
        <f t="shared" si="124"/>
        <v>82257.333333333328</v>
      </c>
      <c r="V143" s="90">
        <f t="shared" si="124"/>
        <v>82257.333333333328</v>
      </c>
      <c r="W143" s="90">
        <f t="shared" si="124"/>
        <v>82257.333333333328</v>
      </c>
      <c r="X143" s="90">
        <f t="shared" si="124"/>
        <v>82257.333333333328</v>
      </c>
      <c r="Y143" s="90">
        <f t="shared" si="124"/>
        <v>82257.333333333328</v>
      </c>
      <c r="Z143" s="90">
        <f t="shared" si="124"/>
        <v>82257.333333333328</v>
      </c>
      <c r="AA143" s="90">
        <f t="shared" si="124"/>
        <v>82257.333333333328</v>
      </c>
      <c r="AB143" s="90">
        <f t="shared" si="124"/>
        <v>82257.333333333328</v>
      </c>
      <c r="AC143" s="90">
        <f t="shared" si="124"/>
        <v>82257.333333333328</v>
      </c>
      <c r="AD143" s="90">
        <f t="shared" si="124"/>
        <v>82257.333333333328</v>
      </c>
      <c r="AE143" s="91">
        <f t="shared" si="82"/>
        <v>987088.00000000012</v>
      </c>
      <c r="AF143" s="90">
        <f t="shared" si="117"/>
        <v>13670.88</v>
      </c>
      <c r="AG143" s="90">
        <f t="shared" si="118"/>
        <v>13670.88</v>
      </c>
      <c r="AH143" s="90">
        <f t="shared" si="119"/>
        <v>13670.88</v>
      </c>
      <c r="AI143" s="90">
        <f t="shared" si="120"/>
        <v>13670.88</v>
      </c>
      <c r="AJ143" s="91">
        <v>54683.519999999997</v>
      </c>
      <c r="AK143" s="92"/>
    </row>
    <row r="144" spans="1:37" ht="30" x14ac:dyDescent="0.25">
      <c r="A144" s="86">
        <f t="shared" ref="A144:A203" si="128">A143+1</f>
        <v>125</v>
      </c>
      <c r="B144" s="86"/>
      <c r="C144" s="86">
        <f t="shared" si="123"/>
        <v>29</v>
      </c>
      <c r="D144" s="87" t="s">
        <v>522</v>
      </c>
      <c r="E144" s="99">
        <v>341</v>
      </c>
      <c r="F144" s="77" t="str">
        <f t="shared" si="108"/>
        <v>от 100 до 900 жителей</v>
      </c>
      <c r="G144" s="100">
        <f t="shared" si="109"/>
        <v>1</v>
      </c>
      <c r="H144" s="88" t="str">
        <f t="shared" si="125"/>
        <v>1</v>
      </c>
      <c r="I144" s="80" t="str">
        <f t="shared" si="110"/>
        <v>не соответствует</v>
      </c>
      <c r="J144" s="80" t="str">
        <f t="shared" si="126"/>
        <v>0,75</v>
      </c>
      <c r="K144" s="80">
        <v>0</v>
      </c>
      <c r="L144" s="80" t="str">
        <f t="shared" si="111"/>
        <v>не укомплектован</v>
      </c>
      <c r="M144" s="80" t="str">
        <f t="shared" si="127"/>
        <v>0,25</v>
      </c>
      <c r="N144" s="103">
        <v>1</v>
      </c>
      <c r="O144" s="81">
        <f t="shared" si="112"/>
        <v>0.1875</v>
      </c>
      <c r="P144" s="89">
        <f t="shared" si="113"/>
        <v>1316117</v>
      </c>
      <c r="Q144" s="89">
        <f t="shared" si="114"/>
        <v>987087.75</v>
      </c>
      <c r="R144" s="89">
        <f t="shared" si="115"/>
        <v>246772</v>
      </c>
      <c r="S144" s="90">
        <f t="shared" si="121"/>
        <v>20564.333333333332</v>
      </c>
      <c r="T144" s="90">
        <f t="shared" si="124"/>
        <v>20564.333333333332</v>
      </c>
      <c r="U144" s="90">
        <f t="shared" si="124"/>
        <v>20564.333333333332</v>
      </c>
      <c r="V144" s="90">
        <f t="shared" si="124"/>
        <v>20564.333333333332</v>
      </c>
      <c r="W144" s="90">
        <f t="shared" si="124"/>
        <v>20564.333333333332</v>
      </c>
      <c r="X144" s="90">
        <f t="shared" si="124"/>
        <v>20564.333333333332</v>
      </c>
      <c r="Y144" s="90">
        <f t="shared" si="124"/>
        <v>20564.333333333332</v>
      </c>
      <c r="Z144" s="90">
        <f t="shared" si="124"/>
        <v>20564.333333333332</v>
      </c>
      <c r="AA144" s="90">
        <f t="shared" si="124"/>
        <v>20564.333333333332</v>
      </c>
      <c r="AB144" s="90">
        <f t="shared" si="124"/>
        <v>20564.333333333332</v>
      </c>
      <c r="AC144" s="90">
        <f t="shared" si="124"/>
        <v>20564.333333333332</v>
      </c>
      <c r="AD144" s="90">
        <f t="shared" si="124"/>
        <v>20564.333333333332</v>
      </c>
      <c r="AE144" s="91">
        <f t="shared" ref="AE144:AE207" si="129">SUM(S144:AD144)</f>
        <v>246772.00000000003</v>
      </c>
      <c r="AF144" s="90">
        <f t="shared" si="117"/>
        <v>13670.88</v>
      </c>
      <c r="AG144" s="90">
        <f t="shared" si="118"/>
        <v>13670.88</v>
      </c>
      <c r="AH144" s="90">
        <f t="shared" si="119"/>
        <v>13670.88</v>
      </c>
      <c r="AI144" s="90">
        <f t="shared" si="120"/>
        <v>13670.88</v>
      </c>
      <c r="AJ144" s="91">
        <v>54683.519999999997</v>
      </c>
      <c r="AK144" s="92"/>
    </row>
    <row r="145" spans="1:37" ht="30" x14ac:dyDescent="0.25">
      <c r="A145" s="86">
        <f t="shared" si="128"/>
        <v>126</v>
      </c>
      <c r="B145" s="86"/>
      <c r="C145" s="86">
        <f t="shared" si="123"/>
        <v>30</v>
      </c>
      <c r="D145" s="87" t="s">
        <v>523</v>
      </c>
      <c r="E145" s="99">
        <v>763</v>
      </c>
      <c r="F145" s="77" t="str">
        <f t="shared" si="108"/>
        <v>от 100 до 900 жителей</v>
      </c>
      <c r="G145" s="100">
        <f t="shared" si="109"/>
        <v>1</v>
      </c>
      <c r="H145" s="88" t="str">
        <f t="shared" si="125"/>
        <v>1</v>
      </c>
      <c r="I145" s="80" t="str">
        <f t="shared" si="110"/>
        <v>не соответствует</v>
      </c>
      <c r="J145" s="80" t="str">
        <f t="shared" si="126"/>
        <v>0,75</v>
      </c>
      <c r="K145" s="80">
        <v>0</v>
      </c>
      <c r="L145" s="80" t="str">
        <f t="shared" si="111"/>
        <v>укомплектован</v>
      </c>
      <c r="M145" s="80" t="str">
        <f t="shared" si="127"/>
        <v>1</v>
      </c>
      <c r="N145" s="102"/>
      <c r="O145" s="81">
        <f t="shared" si="112"/>
        <v>0.75</v>
      </c>
      <c r="P145" s="89">
        <f t="shared" si="113"/>
        <v>1316117</v>
      </c>
      <c r="Q145" s="89">
        <f t="shared" si="114"/>
        <v>987087.75</v>
      </c>
      <c r="R145" s="89">
        <f t="shared" si="115"/>
        <v>987088</v>
      </c>
      <c r="S145" s="90">
        <f t="shared" si="121"/>
        <v>82257.333333333328</v>
      </c>
      <c r="T145" s="90">
        <f t="shared" si="124"/>
        <v>82257.333333333328</v>
      </c>
      <c r="U145" s="90">
        <f t="shared" si="124"/>
        <v>82257.333333333328</v>
      </c>
      <c r="V145" s="90">
        <f t="shared" si="124"/>
        <v>82257.333333333328</v>
      </c>
      <c r="W145" s="90">
        <f t="shared" si="124"/>
        <v>82257.333333333328</v>
      </c>
      <c r="X145" s="90">
        <f t="shared" si="124"/>
        <v>82257.333333333328</v>
      </c>
      <c r="Y145" s="90">
        <f t="shared" si="124"/>
        <v>82257.333333333328</v>
      </c>
      <c r="Z145" s="90">
        <f t="shared" si="124"/>
        <v>82257.333333333328</v>
      </c>
      <c r="AA145" s="90">
        <f t="shared" si="124"/>
        <v>82257.333333333328</v>
      </c>
      <c r="AB145" s="90">
        <f t="shared" si="124"/>
        <v>82257.333333333328</v>
      </c>
      <c r="AC145" s="90">
        <f t="shared" si="124"/>
        <v>82257.333333333328</v>
      </c>
      <c r="AD145" s="90">
        <f t="shared" si="124"/>
        <v>82257.333333333328</v>
      </c>
      <c r="AE145" s="91">
        <f t="shared" si="129"/>
        <v>987088.00000000012</v>
      </c>
      <c r="AF145" s="90">
        <f t="shared" si="117"/>
        <v>11700</v>
      </c>
      <c r="AG145" s="90">
        <f t="shared" si="118"/>
        <v>11700</v>
      </c>
      <c r="AH145" s="90">
        <f t="shared" si="119"/>
        <v>11700</v>
      </c>
      <c r="AI145" s="90">
        <f t="shared" si="120"/>
        <v>11700</v>
      </c>
      <c r="AJ145" s="91">
        <v>46800</v>
      </c>
      <c r="AK145" s="92"/>
    </row>
    <row r="146" spans="1:37" ht="30" x14ac:dyDescent="0.25">
      <c r="A146" s="86">
        <f t="shared" si="128"/>
        <v>127</v>
      </c>
      <c r="B146" s="86"/>
      <c r="C146" s="86">
        <f t="shared" si="123"/>
        <v>31</v>
      </c>
      <c r="D146" s="87" t="s">
        <v>524</v>
      </c>
      <c r="E146" s="99">
        <v>1356</v>
      </c>
      <c r="F146" s="77" t="str">
        <f t="shared" si="108"/>
        <v>от 900 до 1500 жителей</v>
      </c>
      <c r="G146" s="100">
        <f t="shared" si="109"/>
        <v>2</v>
      </c>
      <c r="H146" s="88" t="str">
        <f t="shared" si="125"/>
        <v>1</v>
      </c>
      <c r="I146" s="80" t="str">
        <f t="shared" si="110"/>
        <v>не соответствует</v>
      </c>
      <c r="J146" s="80" t="str">
        <f t="shared" si="126"/>
        <v>0,75</v>
      </c>
      <c r="K146" s="80">
        <v>0</v>
      </c>
      <c r="L146" s="80" t="str">
        <f t="shared" si="111"/>
        <v>укомплектован</v>
      </c>
      <c r="M146" s="80" t="str">
        <f t="shared" si="127"/>
        <v>1</v>
      </c>
      <c r="N146" s="102"/>
      <c r="O146" s="81">
        <f t="shared" si="112"/>
        <v>0.75</v>
      </c>
      <c r="P146" s="89">
        <f t="shared" si="113"/>
        <v>2084951</v>
      </c>
      <c r="Q146" s="89">
        <f t="shared" si="114"/>
        <v>1563713.25</v>
      </c>
      <c r="R146" s="89">
        <f t="shared" si="115"/>
        <v>1563713</v>
      </c>
      <c r="S146" s="90">
        <f t="shared" si="121"/>
        <v>130309.41666666667</v>
      </c>
      <c r="T146" s="90">
        <f t="shared" si="124"/>
        <v>130309.41666666667</v>
      </c>
      <c r="U146" s="90">
        <f t="shared" si="124"/>
        <v>130309.41666666667</v>
      </c>
      <c r="V146" s="90">
        <f t="shared" si="124"/>
        <v>130309.41666666667</v>
      </c>
      <c r="W146" s="90">
        <f t="shared" si="124"/>
        <v>130309.41666666667</v>
      </c>
      <c r="X146" s="90">
        <f t="shared" si="124"/>
        <v>130309.41666666667</v>
      </c>
      <c r="Y146" s="90">
        <f t="shared" si="124"/>
        <v>130309.41666666667</v>
      </c>
      <c r="Z146" s="90">
        <f t="shared" si="124"/>
        <v>130309.41666666667</v>
      </c>
      <c r="AA146" s="90">
        <f t="shared" si="124"/>
        <v>130309.41666666667</v>
      </c>
      <c r="AB146" s="90">
        <f t="shared" si="124"/>
        <v>130309.41666666667</v>
      </c>
      <c r="AC146" s="90">
        <f t="shared" si="124"/>
        <v>130309.41666666667</v>
      </c>
      <c r="AD146" s="90">
        <f t="shared" si="124"/>
        <v>130309.41666666667</v>
      </c>
      <c r="AE146" s="91">
        <f t="shared" si="129"/>
        <v>1563713.0000000002</v>
      </c>
      <c r="AF146" s="90">
        <f t="shared" si="117"/>
        <v>11700</v>
      </c>
      <c r="AG146" s="90">
        <f t="shared" si="118"/>
        <v>11700</v>
      </c>
      <c r="AH146" s="90">
        <f t="shared" si="119"/>
        <v>11700</v>
      </c>
      <c r="AI146" s="90">
        <f t="shared" si="120"/>
        <v>11700</v>
      </c>
      <c r="AJ146" s="91">
        <v>46800</v>
      </c>
      <c r="AK146" s="92"/>
    </row>
    <row r="147" spans="1:37" ht="30" x14ac:dyDescent="0.25">
      <c r="A147" s="86">
        <f t="shared" si="128"/>
        <v>128</v>
      </c>
      <c r="B147" s="86"/>
      <c r="C147" s="86">
        <f t="shared" si="123"/>
        <v>32</v>
      </c>
      <c r="D147" s="87" t="s">
        <v>525</v>
      </c>
      <c r="E147" s="99">
        <v>1719</v>
      </c>
      <c r="F147" s="77" t="str">
        <f t="shared" si="108"/>
        <v>от 1500 до 2000 жителей</v>
      </c>
      <c r="G147" s="100">
        <f t="shared" si="109"/>
        <v>3</v>
      </c>
      <c r="H147" s="88" t="str">
        <f t="shared" si="125"/>
        <v>1</v>
      </c>
      <c r="I147" s="80" t="str">
        <f t="shared" si="110"/>
        <v>не соответствует</v>
      </c>
      <c r="J147" s="80" t="str">
        <f t="shared" si="126"/>
        <v>0,75</v>
      </c>
      <c r="K147" s="80">
        <v>0</v>
      </c>
      <c r="L147" s="80" t="str">
        <f t="shared" si="111"/>
        <v>укомплектован</v>
      </c>
      <c r="M147" s="80" t="str">
        <f t="shared" si="127"/>
        <v>1</v>
      </c>
      <c r="N147" s="102"/>
      <c r="O147" s="81">
        <f t="shared" si="112"/>
        <v>0.75</v>
      </c>
      <c r="P147" s="89">
        <f t="shared" si="113"/>
        <v>2341229</v>
      </c>
      <c r="Q147" s="89">
        <f t="shared" si="114"/>
        <v>1755921.75</v>
      </c>
      <c r="R147" s="89">
        <f t="shared" si="115"/>
        <v>1755922</v>
      </c>
      <c r="S147" s="90">
        <f t="shared" si="121"/>
        <v>146326.83333333334</v>
      </c>
      <c r="T147" s="90">
        <f t="shared" si="124"/>
        <v>146326.83333333334</v>
      </c>
      <c r="U147" s="90">
        <f t="shared" si="124"/>
        <v>146326.83333333334</v>
      </c>
      <c r="V147" s="90">
        <f t="shared" si="124"/>
        <v>146326.83333333334</v>
      </c>
      <c r="W147" s="90">
        <f t="shared" si="124"/>
        <v>146326.83333333334</v>
      </c>
      <c r="X147" s="90">
        <f t="shared" si="124"/>
        <v>146326.83333333334</v>
      </c>
      <c r="Y147" s="90">
        <f t="shared" si="124"/>
        <v>146326.83333333334</v>
      </c>
      <c r="Z147" s="90">
        <f t="shared" si="124"/>
        <v>146326.83333333334</v>
      </c>
      <c r="AA147" s="90">
        <f t="shared" si="124"/>
        <v>146326.83333333334</v>
      </c>
      <c r="AB147" s="90">
        <f t="shared" si="124"/>
        <v>146326.83333333334</v>
      </c>
      <c r="AC147" s="90">
        <f t="shared" si="124"/>
        <v>146326.83333333334</v>
      </c>
      <c r="AD147" s="90">
        <f t="shared" si="124"/>
        <v>146326.83333333334</v>
      </c>
      <c r="AE147" s="91">
        <f t="shared" si="129"/>
        <v>1755921.9999999998</v>
      </c>
      <c r="AF147" s="90">
        <f t="shared" si="117"/>
        <v>13670.88</v>
      </c>
      <c r="AG147" s="90">
        <f t="shared" si="118"/>
        <v>13670.88</v>
      </c>
      <c r="AH147" s="90">
        <f t="shared" si="119"/>
        <v>13670.88</v>
      </c>
      <c r="AI147" s="90">
        <f t="shared" si="120"/>
        <v>13670.88</v>
      </c>
      <c r="AJ147" s="91">
        <v>54683.519999999997</v>
      </c>
      <c r="AK147" s="92"/>
    </row>
    <row r="148" spans="1:37" ht="27" customHeight="1" x14ac:dyDescent="0.25">
      <c r="A148" s="72"/>
      <c r="B148" s="72">
        <v>9</v>
      </c>
      <c r="C148" s="72"/>
      <c r="D148" s="74" t="s">
        <v>526</v>
      </c>
      <c r="E148" s="99"/>
      <c r="F148" s="77"/>
      <c r="G148" s="100"/>
      <c r="H148" s="88"/>
      <c r="I148" s="80"/>
      <c r="J148" s="80"/>
      <c r="K148" s="80"/>
      <c r="L148" s="80"/>
      <c r="M148" s="80"/>
      <c r="N148" s="102"/>
      <c r="O148" s="81"/>
      <c r="P148" s="82">
        <f t="shared" ref="P148:AJ148" si="130">SUM(P149:P180)</f>
        <v>40536403.599999994</v>
      </c>
      <c r="Q148" s="82">
        <f t="shared" si="130"/>
        <v>30698429.025000006</v>
      </c>
      <c r="R148" s="82">
        <f t="shared" si="130"/>
        <v>27144918</v>
      </c>
      <c r="S148" s="83">
        <f t="shared" si="130"/>
        <v>2262076.4999999995</v>
      </c>
      <c r="T148" s="83">
        <f t="shared" si="130"/>
        <v>2262076.4999999995</v>
      </c>
      <c r="U148" s="83">
        <f t="shared" si="130"/>
        <v>2262076.4999999995</v>
      </c>
      <c r="V148" s="83">
        <f t="shared" si="130"/>
        <v>2262076.4999999995</v>
      </c>
      <c r="W148" s="83">
        <f t="shared" si="130"/>
        <v>2262076.4999999995</v>
      </c>
      <c r="X148" s="83">
        <f t="shared" si="130"/>
        <v>2262076.4999999995</v>
      </c>
      <c r="Y148" s="83">
        <f t="shared" si="130"/>
        <v>2262076.4999999995</v>
      </c>
      <c r="Z148" s="83">
        <f t="shared" si="130"/>
        <v>2262076.4999999995</v>
      </c>
      <c r="AA148" s="83">
        <f t="shared" si="130"/>
        <v>2262076.4999999995</v>
      </c>
      <c r="AB148" s="83">
        <f t="shared" si="130"/>
        <v>2262076.4999999995</v>
      </c>
      <c r="AC148" s="83">
        <f t="shared" si="130"/>
        <v>2262076.4999999995</v>
      </c>
      <c r="AD148" s="83">
        <f t="shared" si="130"/>
        <v>2262076.4999999995</v>
      </c>
      <c r="AE148" s="84">
        <f t="shared" si="130"/>
        <v>27144918</v>
      </c>
      <c r="AF148" s="85">
        <f t="shared" si="130"/>
        <v>236096.16</v>
      </c>
      <c r="AG148" s="85">
        <f t="shared" si="130"/>
        <v>236096.16</v>
      </c>
      <c r="AH148" s="85">
        <f t="shared" si="130"/>
        <v>236096.16</v>
      </c>
      <c r="AI148" s="85">
        <f t="shared" si="130"/>
        <v>236096.16</v>
      </c>
      <c r="AJ148" s="84">
        <f t="shared" si="130"/>
        <v>944384.64</v>
      </c>
      <c r="AK148" s="94"/>
    </row>
    <row r="149" spans="1:37" ht="30" x14ac:dyDescent="0.25">
      <c r="A149" s="86">
        <f>A147+1</f>
        <v>129</v>
      </c>
      <c r="B149" s="86"/>
      <c r="C149" s="86">
        <v>1</v>
      </c>
      <c r="D149" s="87" t="s">
        <v>527</v>
      </c>
      <c r="E149" s="99">
        <v>98</v>
      </c>
      <c r="F149" s="77" t="str">
        <f t="shared" ref="F149:F180" si="131">IF(G149=0,"до 100 жителей",IF(G149=1,"от 100 до 900 жителей",IF(G149=2,"от 900 до 1500 жителей",IF(G149=3,"от 1500 до 2000 жителей",IF(G149=4,"более 2000 жителей")))))</f>
        <v>до 100 жителей</v>
      </c>
      <c r="G149" s="100">
        <f t="shared" ref="G149:G180" si="132">IF(E149&lt;100,0,(IF(E149&lt;900,1,(IF(E149&lt;1500,2,IF(E149&lt;2000,3,4))))))</f>
        <v>0</v>
      </c>
      <c r="H149" s="88">
        <f t="shared" si="125"/>
        <v>0.9</v>
      </c>
      <c r="I149" s="80" t="str">
        <f t="shared" ref="I149:I180" si="133">IF(K149=0,"не соответствует",IF(K149=1,"соответствует",))</f>
        <v>соответствует</v>
      </c>
      <c r="J149" s="80" t="str">
        <f t="shared" si="126"/>
        <v>1</v>
      </c>
      <c r="K149" s="80">
        <v>1</v>
      </c>
      <c r="L149" s="80" t="str">
        <f t="shared" ref="L149:L180" si="134">IF(N149=0,"укомплектован",IF(N149=1,"не укомплектован",))</f>
        <v>укомплектован</v>
      </c>
      <c r="M149" s="80" t="str">
        <f t="shared" si="127"/>
        <v>1</v>
      </c>
      <c r="N149" s="102"/>
      <c r="O149" s="81">
        <f t="shared" ref="O149:O180" si="135">H149*J149*M149</f>
        <v>0.9</v>
      </c>
      <c r="P149" s="89">
        <f t="shared" ref="P149:P180" si="136">IF(G149=0,$E$3*H149,IF(G149=4,$E$5*H149,IF(G149=1,$E$3,IF(G149=2,$E$4,IF(G149=3,$E$5)))))</f>
        <v>1184505.3</v>
      </c>
      <c r="Q149" s="89">
        <f t="shared" ref="Q149:Q180" si="137">IF(K149=0,P149*$I$7,P149)</f>
        <v>1184505.3</v>
      </c>
      <c r="R149" s="89">
        <f t="shared" ref="R149:R180" si="138">ROUND(IF(N149=1,Q149*$R$7,Q149),0)</f>
        <v>1184505</v>
      </c>
      <c r="S149" s="90">
        <f>R149/12</f>
        <v>98708.75</v>
      </c>
      <c r="T149" s="90">
        <f>S149</f>
        <v>98708.75</v>
      </c>
      <c r="U149" s="90">
        <f t="shared" ref="U149:AD149" si="139">T149</f>
        <v>98708.75</v>
      </c>
      <c r="V149" s="90">
        <f t="shared" si="139"/>
        <v>98708.75</v>
      </c>
      <c r="W149" s="90">
        <f t="shared" si="139"/>
        <v>98708.75</v>
      </c>
      <c r="X149" s="90">
        <f t="shared" si="139"/>
        <v>98708.75</v>
      </c>
      <c r="Y149" s="90">
        <f t="shared" si="139"/>
        <v>98708.75</v>
      </c>
      <c r="Z149" s="90">
        <f t="shared" si="139"/>
        <v>98708.75</v>
      </c>
      <c r="AA149" s="90">
        <f t="shared" si="139"/>
        <v>98708.75</v>
      </c>
      <c r="AB149" s="90">
        <f t="shared" si="139"/>
        <v>98708.75</v>
      </c>
      <c r="AC149" s="90">
        <f t="shared" si="139"/>
        <v>98708.75</v>
      </c>
      <c r="AD149" s="90">
        <f t="shared" si="139"/>
        <v>98708.75</v>
      </c>
      <c r="AE149" s="91">
        <f t="shared" si="129"/>
        <v>1184505</v>
      </c>
      <c r="AF149" s="90">
        <f t="shared" ref="AF149:AF180" si="140">AJ149/4</f>
        <v>13670.88</v>
      </c>
      <c r="AG149" s="90">
        <f t="shared" ref="AG149:AG180" si="141">AJ149/4</f>
        <v>13670.88</v>
      </c>
      <c r="AH149" s="90">
        <f t="shared" ref="AH149:AH180" si="142">AJ149/4</f>
        <v>13670.88</v>
      </c>
      <c r="AI149" s="90">
        <f t="shared" ref="AI149:AI180" si="143">AJ149/4</f>
        <v>13670.88</v>
      </c>
      <c r="AJ149" s="91">
        <v>54683.519999999997</v>
      </c>
      <c r="AK149" s="92"/>
    </row>
    <row r="150" spans="1:37" ht="30" x14ac:dyDescent="0.25">
      <c r="A150" s="86">
        <f t="shared" si="128"/>
        <v>130</v>
      </c>
      <c r="B150" s="86"/>
      <c r="C150" s="86">
        <f>C149+1</f>
        <v>2</v>
      </c>
      <c r="D150" s="87" t="s">
        <v>528</v>
      </c>
      <c r="E150" s="99">
        <v>320</v>
      </c>
      <c r="F150" s="77" t="str">
        <f t="shared" si="131"/>
        <v>от 100 до 900 жителей</v>
      </c>
      <c r="G150" s="100">
        <f t="shared" si="132"/>
        <v>1</v>
      </c>
      <c r="H150" s="88" t="str">
        <f t="shared" si="125"/>
        <v>1</v>
      </c>
      <c r="I150" s="80" t="str">
        <f t="shared" si="133"/>
        <v>не соответствует</v>
      </c>
      <c r="J150" s="80" t="str">
        <f t="shared" si="126"/>
        <v>0,75</v>
      </c>
      <c r="K150" s="80">
        <v>0</v>
      </c>
      <c r="L150" s="80" t="str">
        <f t="shared" si="134"/>
        <v>укомплектован</v>
      </c>
      <c r="M150" s="80" t="str">
        <f t="shared" si="127"/>
        <v>1</v>
      </c>
      <c r="N150" s="102"/>
      <c r="O150" s="81">
        <f t="shared" si="135"/>
        <v>0.75</v>
      </c>
      <c r="P150" s="89">
        <f t="shared" si="136"/>
        <v>1316117</v>
      </c>
      <c r="Q150" s="89">
        <f t="shared" si="137"/>
        <v>987087.75</v>
      </c>
      <c r="R150" s="89">
        <f t="shared" si="138"/>
        <v>987088</v>
      </c>
      <c r="S150" s="90">
        <f t="shared" ref="S150:S180" si="144">R150/12</f>
        <v>82257.333333333328</v>
      </c>
      <c r="T150" s="90">
        <f t="shared" ref="T150:AD165" si="145">S150</f>
        <v>82257.333333333328</v>
      </c>
      <c r="U150" s="90">
        <f t="shared" si="145"/>
        <v>82257.333333333328</v>
      </c>
      <c r="V150" s="90">
        <f t="shared" si="145"/>
        <v>82257.333333333328</v>
      </c>
      <c r="W150" s="90">
        <f t="shared" si="145"/>
        <v>82257.333333333328</v>
      </c>
      <c r="X150" s="90">
        <f t="shared" si="145"/>
        <v>82257.333333333328</v>
      </c>
      <c r="Y150" s="90">
        <f t="shared" si="145"/>
        <v>82257.333333333328</v>
      </c>
      <c r="Z150" s="90">
        <f t="shared" si="145"/>
        <v>82257.333333333328</v>
      </c>
      <c r="AA150" s="90">
        <f t="shared" si="145"/>
        <v>82257.333333333328</v>
      </c>
      <c r="AB150" s="90">
        <f t="shared" si="145"/>
        <v>82257.333333333328</v>
      </c>
      <c r="AC150" s="90">
        <f t="shared" si="145"/>
        <v>82257.333333333328</v>
      </c>
      <c r="AD150" s="90">
        <f t="shared" si="145"/>
        <v>82257.333333333328</v>
      </c>
      <c r="AE150" s="91">
        <f t="shared" si="129"/>
        <v>987088.00000000012</v>
      </c>
      <c r="AF150" s="90">
        <f t="shared" si="140"/>
        <v>13670.88</v>
      </c>
      <c r="AG150" s="90">
        <f t="shared" si="141"/>
        <v>13670.88</v>
      </c>
      <c r="AH150" s="90">
        <f t="shared" si="142"/>
        <v>13670.88</v>
      </c>
      <c r="AI150" s="90">
        <f t="shared" si="143"/>
        <v>13670.88</v>
      </c>
      <c r="AJ150" s="91">
        <v>54683.519999999997</v>
      </c>
      <c r="AK150" s="92"/>
    </row>
    <row r="151" spans="1:37" ht="30" x14ac:dyDescent="0.25">
      <c r="A151" s="86">
        <f t="shared" si="128"/>
        <v>131</v>
      </c>
      <c r="B151" s="86"/>
      <c r="C151" s="86">
        <f t="shared" ref="C151:C173" si="146">C150+1</f>
        <v>3</v>
      </c>
      <c r="D151" s="87" t="s">
        <v>529</v>
      </c>
      <c r="E151" s="99">
        <v>244</v>
      </c>
      <c r="F151" s="77" t="str">
        <f t="shared" si="131"/>
        <v>от 100 до 900 жителей</v>
      </c>
      <c r="G151" s="100">
        <f t="shared" si="132"/>
        <v>1</v>
      </c>
      <c r="H151" s="88" t="str">
        <f t="shared" si="125"/>
        <v>1</v>
      </c>
      <c r="I151" s="80" t="str">
        <f t="shared" si="133"/>
        <v>не соответствует</v>
      </c>
      <c r="J151" s="80" t="str">
        <f t="shared" si="126"/>
        <v>0,75</v>
      </c>
      <c r="K151" s="80">
        <v>0</v>
      </c>
      <c r="L151" s="80" t="str">
        <f t="shared" si="134"/>
        <v>укомплектован</v>
      </c>
      <c r="M151" s="80" t="str">
        <f t="shared" si="127"/>
        <v>1</v>
      </c>
      <c r="N151" s="102"/>
      <c r="O151" s="81">
        <f t="shared" si="135"/>
        <v>0.75</v>
      </c>
      <c r="P151" s="89">
        <f t="shared" si="136"/>
        <v>1316117</v>
      </c>
      <c r="Q151" s="89">
        <f t="shared" si="137"/>
        <v>987087.75</v>
      </c>
      <c r="R151" s="89">
        <f t="shared" si="138"/>
        <v>987088</v>
      </c>
      <c r="S151" s="90">
        <f t="shared" si="144"/>
        <v>82257.333333333328</v>
      </c>
      <c r="T151" s="90">
        <f t="shared" si="145"/>
        <v>82257.333333333328</v>
      </c>
      <c r="U151" s="90">
        <f t="shared" si="145"/>
        <v>82257.333333333328</v>
      </c>
      <c r="V151" s="90">
        <f t="shared" si="145"/>
        <v>82257.333333333328</v>
      </c>
      <c r="W151" s="90">
        <f t="shared" si="145"/>
        <v>82257.333333333328</v>
      </c>
      <c r="X151" s="90">
        <f t="shared" si="145"/>
        <v>82257.333333333328</v>
      </c>
      <c r="Y151" s="90">
        <f t="shared" si="145"/>
        <v>82257.333333333328</v>
      </c>
      <c r="Z151" s="90">
        <f t="shared" si="145"/>
        <v>82257.333333333328</v>
      </c>
      <c r="AA151" s="90">
        <f t="shared" si="145"/>
        <v>82257.333333333328</v>
      </c>
      <c r="AB151" s="90">
        <f t="shared" si="145"/>
        <v>82257.333333333328</v>
      </c>
      <c r="AC151" s="90">
        <f t="shared" si="145"/>
        <v>82257.333333333328</v>
      </c>
      <c r="AD151" s="90">
        <f t="shared" si="145"/>
        <v>82257.333333333328</v>
      </c>
      <c r="AE151" s="91">
        <f t="shared" si="129"/>
        <v>987088.00000000012</v>
      </c>
      <c r="AF151" s="90">
        <f t="shared" si="140"/>
        <v>11700</v>
      </c>
      <c r="AG151" s="90">
        <f t="shared" si="141"/>
        <v>11700</v>
      </c>
      <c r="AH151" s="90">
        <f t="shared" si="142"/>
        <v>11700</v>
      </c>
      <c r="AI151" s="90">
        <f t="shared" si="143"/>
        <v>11700</v>
      </c>
      <c r="AJ151" s="91">
        <v>46800</v>
      </c>
      <c r="AK151" s="92"/>
    </row>
    <row r="152" spans="1:37" ht="30" x14ac:dyDescent="0.25">
      <c r="A152" s="86">
        <f t="shared" si="128"/>
        <v>132</v>
      </c>
      <c r="B152" s="86"/>
      <c r="C152" s="86">
        <f t="shared" si="146"/>
        <v>4</v>
      </c>
      <c r="D152" s="87" t="s">
        <v>530</v>
      </c>
      <c r="E152" s="99">
        <v>115</v>
      </c>
      <c r="F152" s="77" t="str">
        <f t="shared" si="131"/>
        <v>от 100 до 900 жителей</v>
      </c>
      <c r="G152" s="100">
        <f t="shared" si="132"/>
        <v>1</v>
      </c>
      <c r="H152" s="88" t="str">
        <f t="shared" si="125"/>
        <v>1</v>
      </c>
      <c r="I152" s="80" t="str">
        <f t="shared" si="133"/>
        <v>не соответствует</v>
      </c>
      <c r="J152" s="80" t="str">
        <f t="shared" si="126"/>
        <v>0,75</v>
      </c>
      <c r="K152" s="80">
        <v>0</v>
      </c>
      <c r="L152" s="80" t="str">
        <f t="shared" si="134"/>
        <v>укомплектован</v>
      </c>
      <c r="M152" s="80" t="str">
        <f t="shared" si="127"/>
        <v>1</v>
      </c>
      <c r="N152" s="102"/>
      <c r="O152" s="81">
        <f t="shared" si="135"/>
        <v>0.75</v>
      </c>
      <c r="P152" s="89">
        <f t="shared" si="136"/>
        <v>1316117</v>
      </c>
      <c r="Q152" s="89">
        <f t="shared" si="137"/>
        <v>987087.75</v>
      </c>
      <c r="R152" s="89">
        <f t="shared" si="138"/>
        <v>987088</v>
      </c>
      <c r="S152" s="90">
        <f t="shared" si="144"/>
        <v>82257.333333333328</v>
      </c>
      <c r="T152" s="90">
        <f t="shared" si="145"/>
        <v>82257.333333333328</v>
      </c>
      <c r="U152" s="90">
        <f t="shared" si="145"/>
        <v>82257.333333333328</v>
      </c>
      <c r="V152" s="90">
        <f t="shared" si="145"/>
        <v>82257.333333333328</v>
      </c>
      <c r="W152" s="90">
        <f t="shared" si="145"/>
        <v>82257.333333333328</v>
      </c>
      <c r="X152" s="90">
        <f t="shared" si="145"/>
        <v>82257.333333333328</v>
      </c>
      <c r="Y152" s="90">
        <f t="shared" si="145"/>
        <v>82257.333333333328</v>
      </c>
      <c r="Z152" s="90">
        <f t="shared" si="145"/>
        <v>82257.333333333328</v>
      </c>
      <c r="AA152" s="90">
        <f t="shared" si="145"/>
        <v>82257.333333333328</v>
      </c>
      <c r="AB152" s="90">
        <f t="shared" si="145"/>
        <v>82257.333333333328</v>
      </c>
      <c r="AC152" s="90">
        <f t="shared" si="145"/>
        <v>82257.333333333328</v>
      </c>
      <c r="AD152" s="90">
        <f t="shared" si="145"/>
        <v>82257.333333333328</v>
      </c>
      <c r="AE152" s="91">
        <f t="shared" si="129"/>
        <v>987088.00000000012</v>
      </c>
      <c r="AF152" s="90">
        <f t="shared" si="140"/>
        <v>13670.88</v>
      </c>
      <c r="AG152" s="90">
        <f t="shared" si="141"/>
        <v>13670.88</v>
      </c>
      <c r="AH152" s="90">
        <f t="shared" si="142"/>
        <v>13670.88</v>
      </c>
      <c r="AI152" s="90">
        <f t="shared" si="143"/>
        <v>13670.88</v>
      </c>
      <c r="AJ152" s="91">
        <v>54683.519999999997</v>
      </c>
      <c r="AK152" s="92"/>
    </row>
    <row r="153" spans="1:37" ht="30" x14ac:dyDescent="0.25">
      <c r="A153" s="86">
        <f t="shared" si="128"/>
        <v>133</v>
      </c>
      <c r="B153" s="86"/>
      <c r="C153" s="86">
        <f t="shared" si="146"/>
        <v>5</v>
      </c>
      <c r="D153" s="87" t="s">
        <v>531</v>
      </c>
      <c r="E153" s="99">
        <v>54</v>
      </c>
      <c r="F153" s="77" t="str">
        <f t="shared" si="131"/>
        <v>до 100 жителей</v>
      </c>
      <c r="G153" s="100">
        <f t="shared" si="132"/>
        <v>0</v>
      </c>
      <c r="H153" s="88">
        <f t="shared" si="125"/>
        <v>0.9</v>
      </c>
      <c r="I153" s="80" t="str">
        <f t="shared" si="133"/>
        <v>не соответствует</v>
      </c>
      <c r="J153" s="80" t="str">
        <f t="shared" si="126"/>
        <v>0,75</v>
      </c>
      <c r="K153" s="80">
        <v>0</v>
      </c>
      <c r="L153" s="80" t="str">
        <f t="shared" si="134"/>
        <v>укомплектован</v>
      </c>
      <c r="M153" s="80" t="str">
        <f t="shared" si="127"/>
        <v>1</v>
      </c>
      <c r="N153" s="102">
        <v>0</v>
      </c>
      <c r="O153" s="81">
        <f t="shared" si="135"/>
        <v>0.67500000000000004</v>
      </c>
      <c r="P153" s="89">
        <f t="shared" si="136"/>
        <v>1184505.3</v>
      </c>
      <c r="Q153" s="89">
        <f t="shared" si="137"/>
        <v>888378.97500000009</v>
      </c>
      <c r="R153" s="89">
        <f t="shared" si="138"/>
        <v>888379</v>
      </c>
      <c r="S153" s="90">
        <f t="shared" si="144"/>
        <v>74031.583333333328</v>
      </c>
      <c r="T153" s="90">
        <f t="shared" si="145"/>
        <v>74031.583333333328</v>
      </c>
      <c r="U153" s="90">
        <f t="shared" si="145"/>
        <v>74031.583333333328</v>
      </c>
      <c r="V153" s="90">
        <f t="shared" si="145"/>
        <v>74031.583333333328</v>
      </c>
      <c r="W153" s="90">
        <f t="shared" si="145"/>
        <v>74031.583333333328</v>
      </c>
      <c r="X153" s="90">
        <f t="shared" si="145"/>
        <v>74031.583333333328</v>
      </c>
      <c r="Y153" s="90">
        <f t="shared" si="145"/>
        <v>74031.583333333328</v>
      </c>
      <c r="Z153" s="90">
        <f t="shared" si="145"/>
        <v>74031.583333333328</v>
      </c>
      <c r="AA153" s="90">
        <f t="shared" si="145"/>
        <v>74031.583333333328</v>
      </c>
      <c r="AB153" s="90">
        <f t="shared" si="145"/>
        <v>74031.583333333328</v>
      </c>
      <c r="AC153" s="90">
        <f t="shared" si="145"/>
        <v>74031.583333333328</v>
      </c>
      <c r="AD153" s="90">
        <f t="shared" si="145"/>
        <v>74031.583333333328</v>
      </c>
      <c r="AE153" s="91">
        <f t="shared" si="129"/>
        <v>888379.00000000012</v>
      </c>
      <c r="AF153" s="90">
        <f t="shared" si="140"/>
        <v>0</v>
      </c>
      <c r="AG153" s="90">
        <f t="shared" si="141"/>
        <v>0</v>
      </c>
      <c r="AH153" s="90">
        <f t="shared" si="142"/>
        <v>0</v>
      </c>
      <c r="AI153" s="90">
        <f t="shared" si="143"/>
        <v>0</v>
      </c>
      <c r="AJ153" s="91"/>
      <c r="AK153" s="92"/>
    </row>
    <row r="154" spans="1:37" ht="30" x14ac:dyDescent="0.25">
      <c r="A154" s="86">
        <f t="shared" si="128"/>
        <v>134</v>
      </c>
      <c r="B154" s="86"/>
      <c r="C154" s="86">
        <f t="shared" si="146"/>
        <v>6</v>
      </c>
      <c r="D154" s="87" t="s">
        <v>532</v>
      </c>
      <c r="E154" s="99">
        <v>114</v>
      </c>
      <c r="F154" s="77" t="str">
        <f t="shared" si="131"/>
        <v>от 100 до 900 жителей</v>
      </c>
      <c r="G154" s="100">
        <f t="shared" si="132"/>
        <v>1</v>
      </c>
      <c r="H154" s="88" t="str">
        <f t="shared" si="125"/>
        <v>1</v>
      </c>
      <c r="I154" s="80" t="str">
        <f t="shared" si="133"/>
        <v>не соответствует</v>
      </c>
      <c r="J154" s="80" t="str">
        <f t="shared" si="126"/>
        <v>0,75</v>
      </c>
      <c r="K154" s="80">
        <v>0</v>
      </c>
      <c r="L154" s="80" t="str">
        <f t="shared" si="134"/>
        <v>не укомплектован</v>
      </c>
      <c r="M154" s="80" t="str">
        <f t="shared" si="127"/>
        <v>0,25</v>
      </c>
      <c r="N154" s="103">
        <v>1</v>
      </c>
      <c r="O154" s="81">
        <f t="shared" si="135"/>
        <v>0.1875</v>
      </c>
      <c r="P154" s="89">
        <f t="shared" si="136"/>
        <v>1316117</v>
      </c>
      <c r="Q154" s="89">
        <f t="shared" si="137"/>
        <v>987087.75</v>
      </c>
      <c r="R154" s="89">
        <f t="shared" si="138"/>
        <v>246772</v>
      </c>
      <c r="S154" s="90">
        <f t="shared" si="144"/>
        <v>20564.333333333332</v>
      </c>
      <c r="T154" s="90">
        <f t="shared" si="145"/>
        <v>20564.333333333332</v>
      </c>
      <c r="U154" s="90">
        <f t="shared" si="145"/>
        <v>20564.333333333332</v>
      </c>
      <c r="V154" s="90">
        <f t="shared" si="145"/>
        <v>20564.333333333332</v>
      </c>
      <c r="W154" s="90">
        <f t="shared" si="145"/>
        <v>20564.333333333332</v>
      </c>
      <c r="X154" s="90">
        <f t="shared" si="145"/>
        <v>20564.333333333332</v>
      </c>
      <c r="Y154" s="90">
        <f t="shared" si="145"/>
        <v>20564.333333333332</v>
      </c>
      <c r="Z154" s="90">
        <f t="shared" si="145"/>
        <v>20564.333333333332</v>
      </c>
      <c r="AA154" s="90">
        <f t="shared" si="145"/>
        <v>20564.333333333332</v>
      </c>
      <c r="AB154" s="90">
        <f t="shared" si="145"/>
        <v>20564.333333333332</v>
      </c>
      <c r="AC154" s="90">
        <f t="shared" si="145"/>
        <v>20564.333333333332</v>
      </c>
      <c r="AD154" s="90">
        <f t="shared" si="145"/>
        <v>20564.333333333332</v>
      </c>
      <c r="AE154" s="91">
        <f t="shared" si="129"/>
        <v>246772.00000000003</v>
      </c>
      <c r="AF154" s="90">
        <f t="shared" si="140"/>
        <v>13670.88</v>
      </c>
      <c r="AG154" s="90">
        <f t="shared" si="141"/>
        <v>13670.88</v>
      </c>
      <c r="AH154" s="90">
        <f t="shared" si="142"/>
        <v>13670.88</v>
      </c>
      <c r="AI154" s="90">
        <f t="shared" si="143"/>
        <v>13670.88</v>
      </c>
      <c r="AJ154" s="91">
        <v>54683.519999999997</v>
      </c>
      <c r="AK154" s="92"/>
    </row>
    <row r="155" spans="1:37" ht="30" x14ac:dyDescent="0.25">
      <c r="A155" s="86">
        <f t="shared" si="128"/>
        <v>135</v>
      </c>
      <c r="B155" s="86"/>
      <c r="C155" s="86">
        <f t="shared" si="146"/>
        <v>7</v>
      </c>
      <c r="D155" s="87" t="s">
        <v>533</v>
      </c>
      <c r="E155" s="99">
        <v>198</v>
      </c>
      <c r="F155" s="77" t="str">
        <f t="shared" si="131"/>
        <v>от 100 до 900 жителей</v>
      </c>
      <c r="G155" s="100">
        <f t="shared" si="132"/>
        <v>1</v>
      </c>
      <c r="H155" s="88" t="str">
        <f t="shared" si="125"/>
        <v>1</v>
      </c>
      <c r="I155" s="80" t="str">
        <f t="shared" si="133"/>
        <v>не соответствует</v>
      </c>
      <c r="J155" s="80" t="str">
        <f t="shared" si="126"/>
        <v>0,75</v>
      </c>
      <c r="K155" s="80">
        <v>0</v>
      </c>
      <c r="L155" s="80" t="str">
        <f t="shared" si="134"/>
        <v>укомплектован</v>
      </c>
      <c r="M155" s="80" t="str">
        <f t="shared" si="127"/>
        <v>1</v>
      </c>
      <c r="N155" s="102"/>
      <c r="O155" s="81">
        <f t="shared" si="135"/>
        <v>0.75</v>
      </c>
      <c r="P155" s="89">
        <f t="shared" si="136"/>
        <v>1316117</v>
      </c>
      <c r="Q155" s="89">
        <f t="shared" si="137"/>
        <v>987087.75</v>
      </c>
      <c r="R155" s="89">
        <f t="shared" si="138"/>
        <v>987088</v>
      </c>
      <c r="S155" s="90">
        <f t="shared" si="144"/>
        <v>82257.333333333328</v>
      </c>
      <c r="T155" s="90">
        <f t="shared" si="145"/>
        <v>82257.333333333328</v>
      </c>
      <c r="U155" s="90">
        <f t="shared" si="145"/>
        <v>82257.333333333328</v>
      </c>
      <c r="V155" s="90">
        <f t="shared" si="145"/>
        <v>82257.333333333328</v>
      </c>
      <c r="W155" s="90">
        <f t="shared" si="145"/>
        <v>82257.333333333328</v>
      </c>
      <c r="X155" s="90">
        <f t="shared" si="145"/>
        <v>82257.333333333328</v>
      </c>
      <c r="Y155" s="90">
        <f t="shared" si="145"/>
        <v>82257.333333333328</v>
      </c>
      <c r="Z155" s="90">
        <f t="shared" si="145"/>
        <v>82257.333333333328</v>
      </c>
      <c r="AA155" s="90">
        <f t="shared" si="145"/>
        <v>82257.333333333328</v>
      </c>
      <c r="AB155" s="90">
        <f t="shared" si="145"/>
        <v>82257.333333333328</v>
      </c>
      <c r="AC155" s="90">
        <f t="shared" si="145"/>
        <v>82257.333333333328</v>
      </c>
      <c r="AD155" s="90">
        <f t="shared" si="145"/>
        <v>82257.333333333328</v>
      </c>
      <c r="AE155" s="91">
        <f t="shared" si="129"/>
        <v>987088.00000000012</v>
      </c>
      <c r="AF155" s="90">
        <f t="shared" si="140"/>
        <v>11700</v>
      </c>
      <c r="AG155" s="90">
        <f t="shared" si="141"/>
        <v>11700</v>
      </c>
      <c r="AH155" s="90">
        <f t="shared" si="142"/>
        <v>11700</v>
      </c>
      <c r="AI155" s="90">
        <f t="shared" si="143"/>
        <v>11700</v>
      </c>
      <c r="AJ155" s="91">
        <v>46800</v>
      </c>
      <c r="AK155" s="92"/>
    </row>
    <row r="156" spans="1:37" ht="30" x14ac:dyDescent="0.25">
      <c r="A156" s="86">
        <f t="shared" si="128"/>
        <v>136</v>
      </c>
      <c r="B156" s="86"/>
      <c r="C156" s="86">
        <f t="shared" si="146"/>
        <v>8</v>
      </c>
      <c r="D156" s="87" t="s">
        <v>534</v>
      </c>
      <c r="E156" s="99">
        <v>164</v>
      </c>
      <c r="F156" s="77" t="str">
        <f t="shared" si="131"/>
        <v>от 100 до 900 жителей</v>
      </c>
      <c r="G156" s="100">
        <f t="shared" si="132"/>
        <v>1</v>
      </c>
      <c r="H156" s="88" t="str">
        <f t="shared" si="125"/>
        <v>1</v>
      </c>
      <c r="I156" s="80" t="str">
        <f t="shared" si="133"/>
        <v>не соответствует</v>
      </c>
      <c r="J156" s="80" t="str">
        <f t="shared" si="126"/>
        <v>0,75</v>
      </c>
      <c r="K156" s="80">
        <v>0</v>
      </c>
      <c r="L156" s="80" t="str">
        <f t="shared" si="134"/>
        <v>укомплектован</v>
      </c>
      <c r="M156" s="80" t="str">
        <f t="shared" si="127"/>
        <v>1</v>
      </c>
      <c r="N156" s="102">
        <v>0</v>
      </c>
      <c r="O156" s="81">
        <f t="shared" si="135"/>
        <v>0.75</v>
      </c>
      <c r="P156" s="89">
        <f t="shared" si="136"/>
        <v>1316117</v>
      </c>
      <c r="Q156" s="89">
        <f t="shared" si="137"/>
        <v>987087.75</v>
      </c>
      <c r="R156" s="89">
        <f t="shared" si="138"/>
        <v>987088</v>
      </c>
      <c r="S156" s="90">
        <f t="shared" si="144"/>
        <v>82257.333333333328</v>
      </c>
      <c r="T156" s="90">
        <f t="shared" si="145"/>
        <v>82257.333333333328</v>
      </c>
      <c r="U156" s="90">
        <f t="shared" si="145"/>
        <v>82257.333333333328</v>
      </c>
      <c r="V156" s="90">
        <f t="shared" si="145"/>
        <v>82257.333333333328</v>
      </c>
      <c r="W156" s="90">
        <f t="shared" si="145"/>
        <v>82257.333333333328</v>
      </c>
      <c r="X156" s="90">
        <f t="shared" si="145"/>
        <v>82257.333333333328</v>
      </c>
      <c r="Y156" s="90">
        <f t="shared" si="145"/>
        <v>82257.333333333328</v>
      </c>
      <c r="Z156" s="90">
        <f t="shared" si="145"/>
        <v>82257.333333333328</v>
      </c>
      <c r="AA156" s="90">
        <f t="shared" si="145"/>
        <v>82257.333333333328</v>
      </c>
      <c r="AB156" s="90">
        <f t="shared" si="145"/>
        <v>82257.333333333328</v>
      </c>
      <c r="AC156" s="90">
        <f t="shared" si="145"/>
        <v>82257.333333333328</v>
      </c>
      <c r="AD156" s="90">
        <f t="shared" si="145"/>
        <v>82257.333333333328</v>
      </c>
      <c r="AE156" s="91">
        <f t="shared" si="129"/>
        <v>987088.00000000012</v>
      </c>
      <c r="AF156" s="90">
        <f t="shared" si="140"/>
        <v>11700</v>
      </c>
      <c r="AG156" s="90">
        <f t="shared" si="141"/>
        <v>11700</v>
      </c>
      <c r="AH156" s="90">
        <f t="shared" si="142"/>
        <v>11700</v>
      </c>
      <c r="AI156" s="90">
        <f t="shared" si="143"/>
        <v>11700</v>
      </c>
      <c r="AJ156" s="91">
        <v>46800</v>
      </c>
      <c r="AK156" s="92"/>
    </row>
    <row r="157" spans="1:37" ht="30" x14ac:dyDescent="0.25">
      <c r="A157" s="86">
        <f t="shared" si="128"/>
        <v>137</v>
      </c>
      <c r="B157" s="86"/>
      <c r="C157" s="86">
        <f t="shared" si="146"/>
        <v>9</v>
      </c>
      <c r="D157" s="87" t="s">
        <v>535</v>
      </c>
      <c r="E157" s="99">
        <v>72</v>
      </c>
      <c r="F157" s="77" t="str">
        <f t="shared" si="131"/>
        <v>до 100 жителей</v>
      </c>
      <c r="G157" s="100">
        <f t="shared" si="132"/>
        <v>0</v>
      </c>
      <c r="H157" s="88">
        <f t="shared" si="125"/>
        <v>0.9</v>
      </c>
      <c r="I157" s="80" t="str">
        <f t="shared" si="133"/>
        <v>не соответствует</v>
      </c>
      <c r="J157" s="80" t="str">
        <f t="shared" si="126"/>
        <v>0,75</v>
      </c>
      <c r="K157" s="80">
        <v>0</v>
      </c>
      <c r="L157" s="80" t="str">
        <f t="shared" si="134"/>
        <v>укомплектован</v>
      </c>
      <c r="M157" s="80" t="str">
        <f t="shared" si="127"/>
        <v>1</v>
      </c>
      <c r="N157" s="102"/>
      <c r="O157" s="81">
        <f t="shared" si="135"/>
        <v>0.67500000000000004</v>
      </c>
      <c r="P157" s="89">
        <f t="shared" si="136"/>
        <v>1184505.3</v>
      </c>
      <c r="Q157" s="89">
        <f t="shared" si="137"/>
        <v>888378.97500000009</v>
      </c>
      <c r="R157" s="89">
        <f t="shared" si="138"/>
        <v>888379</v>
      </c>
      <c r="S157" s="90">
        <f t="shared" si="144"/>
        <v>74031.583333333328</v>
      </c>
      <c r="T157" s="90">
        <f t="shared" si="145"/>
        <v>74031.583333333328</v>
      </c>
      <c r="U157" s="90">
        <f t="shared" si="145"/>
        <v>74031.583333333328</v>
      </c>
      <c r="V157" s="90">
        <f t="shared" si="145"/>
        <v>74031.583333333328</v>
      </c>
      <c r="W157" s="90">
        <f t="shared" si="145"/>
        <v>74031.583333333328</v>
      </c>
      <c r="X157" s="90">
        <f t="shared" si="145"/>
        <v>74031.583333333328</v>
      </c>
      <c r="Y157" s="90">
        <f t="shared" si="145"/>
        <v>74031.583333333328</v>
      </c>
      <c r="Z157" s="90">
        <f t="shared" si="145"/>
        <v>74031.583333333328</v>
      </c>
      <c r="AA157" s="90">
        <f t="shared" si="145"/>
        <v>74031.583333333328</v>
      </c>
      <c r="AB157" s="90">
        <f t="shared" si="145"/>
        <v>74031.583333333328</v>
      </c>
      <c r="AC157" s="90">
        <f t="shared" si="145"/>
        <v>74031.583333333328</v>
      </c>
      <c r="AD157" s="90">
        <f t="shared" si="145"/>
        <v>74031.583333333328</v>
      </c>
      <c r="AE157" s="91">
        <f t="shared" si="129"/>
        <v>888379.00000000012</v>
      </c>
      <c r="AF157" s="90">
        <f t="shared" si="140"/>
        <v>0</v>
      </c>
      <c r="AG157" s="90">
        <f t="shared" si="141"/>
        <v>0</v>
      </c>
      <c r="AH157" s="90">
        <f t="shared" si="142"/>
        <v>0</v>
      </c>
      <c r="AI157" s="90">
        <f t="shared" si="143"/>
        <v>0</v>
      </c>
      <c r="AJ157" s="91"/>
      <c r="AK157" s="92"/>
    </row>
    <row r="158" spans="1:37" ht="30" x14ac:dyDescent="0.25">
      <c r="A158" s="86">
        <f t="shared" si="128"/>
        <v>138</v>
      </c>
      <c r="B158" s="86"/>
      <c r="C158" s="86">
        <f t="shared" si="146"/>
        <v>10</v>
      </c>
      <c r="D158" s="87" t="s">
        <v>536</v>
      </c>
      <c r="E158" s="99">
        <v>76</v>
      </c>
      <c r="F158" s="77" t="str">
        <f t="shared" si="131"/>
        <v>до 100 жителей</v>
      </c>
      <c r="G158" s="100">
        <f t="shared" si="132"/>
        <v>0</v>
      </c>
      <c r="H158" s="88">
        <f t="shared" si="125"/>
        <v>0.9</v>
      </c>
      <c r="I158" s="80" t="str">
        <f t="shared" si="133"/>
        <v>не соответствует</v>
      </c>
      <c r="J158" s="80" t="str">
        <f t="shared" si="126"/>
        <v>0,75</v>
      </c>
      <c r="K158" s="80">
        <v>0</v>
      </c>
      <c r="L158" s="80" t="str">
        <f t="shared" si="134"/>
        <v>укомплектован</v>
      </c>
      <c r="M158" s="80" t="str">
        <f t="shared" si="127"/>
        <v>1</v>
      </c>
      <c r="N158" s="102"/>
      <c r="O158" s="81">
        <f t="shared" si="135"/>
        <v>0.67500000000000004</v>
      </c>
      <c r="P158" s="89">
        <f t="shared" si="136"/>
        <v>1184505.3</v>
      </c>
      <c r="Q158" s="89">
        <f t="shared" si="137"/>
        <v>888378.97500000009</v>
      </c>
      <c r="R158" s="89">
        <f t="shared" si="138"/>
        <v>888379</v>
      </c>
      <c r="S158" s="90">
        <f t="shared" si="144"/>
        <v>74031.583333333328</v>
      </c>
      <c r="T158" s="90">
        <f t="shared" si="145"/>
        <v>74031.583333333328</v>
      </c>
      <c r="U158" s="90">
        <f t="shared" si="145"/>
        <v>74031.583333333328</v>
      </c>
      <c r="V158" s="90">
        <f t="shared" si="145"/>
        <v>74031.583333333328</v>
      </c>
      <c r="W158" s="90">
        <f t="shared" si="145"/>
        <v>74031.583333333328</v>
      </c>
      <c r="X158" s="90">
        <f t="shared" si="145"/>
        <v>74031.583333333328</v>
      </c>
      <c r="Y158" s="90">
        <f t="shared" si="145"/>
        <v>74031.583333333328</v>
      </c>
      <c r="Z158" s="90">
        <f t="shared" si="145"/>
        <v>74031.583333333328</v>
      </c>
      <c r="AA158" s="90">
        <f t="shared" si="145"/>
        <v>74031.583333333328</v>
      </c>
      <c r="AB158" s="90">
        <f t="shared" si="145"/>
        <v>74031.583333333328</v>
      </c>
      <c r="AC158" s="90">
        <f t="shared" si="145"/>
        <v>74031.583333333328</v>
      </c>
      <c r="AD158" s="90">
        <f t="shared" si="145"/>
        <v>74031.583333333328</v>
      </c>
      <c r="AE158" s="91">
        <f t="shared" si="129"/>
        <v>888379.00000000012</v>
      </c>
      <c r="AF158" s="90">
        <f t="shared" si="140"/>
        <v>0</v>
      </c>
      <c r="AG158" s="90">
        <f t="shared" si="141"/>
        <v>0</v>
      </c>
      <c r="AH158" s="90">
        <f t="shared" si="142"/>
        <v>0</v>
      </c>
      <c r="AI158" s="90">
        <f t="shared" si="143"/>
        <v>0</v>
      </c>
      <c r="AJ158" s="91"/>
      <c r="AK158" s="92"/>
    </row>
    <row r="159" spans="1:37" ht="30" x14ac:dyDescent="0.25">
      <c r="A159" s="86">
        <f t="shared" si="128"/>
        <v>139</v>
      </c>
      <c r="B159" s="86"/>
      <c r="C159" s="86">
        <f t="shared" si="146"/>
        <v>11</v>
      </c>
      <c r="D159" s="87" t="s">
        <v>537</v>
      </c>
      <c r="E159" s="99">
        <v>211</v>
      </c>
      <c r="F159" s="77" t="str">
        <f t="shared" si="131"/>
        <v>от 100 до 900 жителей</v>
      </c>
      <c r="G159" s="100">
        <f t="shared" si="132"/>
        <v>1</v>
      </c>
      <c r="H159" s="88" t="str">
        <f t="shared" si="125"/>
        <v>1</v>
      </c>
      <c r="I159" s="80" t="str">
        <f t="shared" si="133"/>
        <v>не соответствует</v>
      </c>
      <c r="J159" s="80" t="str">
        <f t="shared" si="126"/>
        <v>0,75</v>
      </c>
      <c r="K159" s="80">
        <v>0</v>
      </c>
      <c r="L159" s="80" t="str">
        <f t="shared" si="134"/>
        <v>укомплектован</v>
      </c>
      <c r="M159" s="80" t="str">
        <f t="shared" si="127"/>
        <v>1</v>
      </c>
      <c r="N159" s="102"/>
      <c r="O159" s="81">
        <f t="shared" si="135"/>
        <v>0.75</v>
      </c>
      <c r="P159" s="89">
        <f t="shared" si="136"/>
        <v>1316117</v>
      </c>
      <c r="Q159" s="89">
        <f t="shared" si="137"/>
        <v>987087.75</v>
      </c>
      <c r="R159" s="89">
        <f t="shared" si="138"/>
        <v>987088</v>
      </c>
      <c r="S159" s="90">
        <f t="shared" si="144"/>
        <v>82257.333333333328</v>
      </c>
      <c r="T159" s="90">
        <f t="shared" si="145"/>
        <v>82257.333333333328</v>
      </c>
      <c r="U159" s="90">
        <f t="shared" si="145"/>
        <v>82257.333333333328</v>
      </c>
      <c r="V159" s="90">
        <f t="shared" si="145"/>
        <v>82257.333333333328</v>
      </c>
      <c r="W159" s="90">
        <f t="shared" si="145"/>
        <v>82257.333333333328</v>
      </c>
      <c r="X159" s="90">
        <f t="shared" si="145"/>
        <v>82257.333333333328</v>
      </c>
      <c r="Y159" s="90">
        <f t="shared" si="145"/>
        <v>82257.333333333328</v>
      </c>
      <c r="Z159" s="90">
        <f t="shared" si="145"/>
        <v>82257.333333333328</v>
      </c>
      <c r="AA159" s="90">
        <f t="shared" si="145"/>
        <v>82257.333333333328</v>
      </c>
      <c r="AB159" s="90">
        <f t="shared" si="145"/>
        <v>82257.333333333328</v>
      </c>
      <c r="AC159" s="90">
        <f t="shared" si="145"/>
        <v>82257.333333333328</v>
      </c>
      <c r="AD159" s="90">
        <f t="shared" si="145"/>
        <v>82257.333333333328</v>
      </c>
      <c r="AE159" s="91">
        <f t="shared" si="129"/>
        <v>987088.00000000012</v>
      </c>
      <c r="AF159" s="90">
        <f t="shared" si="140"/>
        <v>11700</v>
      </c>
      <c r="AG159" s="90">
        <f t="shared" si="141"/>
        <v>11700</v>
      </c>
      <c r="AH159" s="90">
        <f t="shared" si="142"/>
        <v>11700</v>
      </c>
      <c r="AI159" s="90">
        <f t="shared" si="143"/>
        <v>11700</v>
      </c>
      <c r="AJ159" s="91">
        <v>46800</v>
      </c>
      <c r="AK159" s="92"/>
    </row>
    <row r="160" spans="1:37" ht="30" x14ac:dyDescent="0.25">
      <c r="A160" s="86">
        <f t="shared" si="128"/>
        <v>140</v>
      </c>
      <c r="B160" s="86"/>
      <c r="C160" s="86">
        <f t="shared" si="146"/>
        <v>12</v>
      </c>
      <c r="D160" s="87" t="s">
        <v>538</v>
      </c>
      <c r="E160" s="99">
        <v>182</v>
      </c>
      <c r="F160" s="77" t="str">
        <f t="shared" si="131"/>
        <v>от 100 до 900 жителей</v>
      </c>
      <c r="G160" s="100">
        <f t="shared" si="132"/>
        <v>1</v>
      </c>
      <c r="H160" s="88" t="str">
        <f t="shared" si="125"/>
        <v>1</v>
      </c>
      <c r="I160" s="80" t="str">
        <f t="shared" si="133"/>
        <v>не соответствует</v>
      </c>
      <c r="J160" s="80" t="str">
        <f t="shared" si="126"/>
        <v>0,75</v>
      </c>
      <c r="K160" s="80">
        <v>0</v>
      </c>
      <c r="L160" s="80" t="str">
        <f t="shared" si="134"/>
        <v>укомплектован</v>
      </c>
      <c r="M160" s="80" t="str">
        <f t="shared" si="127"/>
        <v>1</v>
      </c>
      <c r="N160" s="102">
        <v>0</v>
      </c>
      <c r="O160" s="81">
        <f t="shared" si="135"/>
        <v>0.75</v>
      </c>
      <c r="P160" s="89">
        <f t="shared" si="136"/>
        <v>1316117</v>
      </c>
      <c r="Q160" s="89">
        <f t="shared" si="137"/>
        <v>987087.75</v>
      </c>
      <c r="R160" s="89">
        <f t="shared" si="138"/>
        <v>987088</v>
      </c>
      <c r="S160" s="90">
        <f t="shared" si="144"/>
        <v>82257.333333333328</v>
      </c>
      <c r="T160" s="90">
        <f t="shared" si="145"/>
        <v>82257.333333333328</v>
      </c>
      <c r="U160" s="90">
        <f t="shared" si="145"/>
        <v>82257.333333333328</v>
      </c>
      <c r="V160" s="90">
        <f t="shared" si="145"/>
        <v>82257.333333333328</v>
      </c>
      <c r="W160" s="90">
        <f t="shared" si="145"/>
        <v>82257.333333333328</v>
      </c>
      <c r="X160" s="90">
        <f t="shared" si="145"/>
        <v>82257.333333333328</v>
      </c>
      <c r="Y160" s="90">
        <f t="shared" si="145"/>
        <v>82257.333333333328</v>
      </c>
      <c r="Z160" s="90">
        <f t="shared" si="145"/>
        <v>82257.333333333328</v>
      </c>
      <c r="AA160" s="90">
        <f t="shared" si="145"/>
        <v>82257.333333333328</v>
      </c>
      <c r="AB160" s="90">
        <f t="shared" si="145"/>
        <v>82257.333333333328</v>
      </c>
      <c r="AC160" s="90">
        <f t="shared" si="145"/>
        <v>82257.333333333328</v>
      </c>
      <c r="AD160" s="90">
        <f t="shared" si="145"/>
        <v>82257.333333333328</v>
      </c>
      <c r="AE160" s="91">
        <f t="shared" si="129"/>
        <v>987088.00000000012</v>
      </c>
      <c r="AF160" s="90">
        <f t="shared" si="140"/>
        <v>11700</v>
      </c>
      <c r="AG160" s="90">
        <f t="shared" si="141"/>
        <v>11700</v>
      </c>
      <c r="AH160" s="90">
        <f t="shared" si="142"/>
        <v>11700</v>
      </c>
      <c r="AI160" s="90">
        <f t="shared" si="143"/>
        <v>11700</v>
      </c>
      <c r="AJ160" s="91">
        <v>46800</v>
      </c>
      <c r="AK160" s="92"/>
    </row>
    <row r="161" spans="1:37" ht="30" x14ac:dyDescent="0.25">
      <c r="A161" s="86">
        <f t="shared" si="128"/>
        <v>141</v>
      </c>
      <c r="B161" s="86"/>
      <c r="C161" s="86">
        <f t="shared" si="146"/>
        <v>13</v>
      </c>
      <c r="D161" s="87" t="s">
        <v>539</v>
      </c>
      <c r="E161" s="99">
        <v>177</v>
      </c>
      <c r="F161" s="77" t="str">
        <f t="shared" si="131"/>
        <v>от 100 до 900 жителей</v>
      </c>
      <c r="G161" s="100">
        <f t="shared" si="132"/>
        <v>1</v>
      </c>
      <c r="H161" s="88" t="str">
        <f t="shared" si="125"/>
        <v>1</v>
      </c>
      <c r="I161" s="80" t="str">
        <f t="shared" si="133"/>
        <v>не соответствует</v>
      </c>
      <c r="J161" s="80" t="str">
        <f t="shared" si="126"/>
        <v>0,75</v>
      </c>
      <c r="K161" s="80">
        <v>0</v>
      </c>
      <c r="L161" s="80" t="str">
        <f t="shared" si="134"/>
        <v>укомплектован</v>
      </c>
      <c r="M161" s="80" t="str">
        <f t="shared" si="127"/>
        <v>1</v>
      </c>
      <c r="N161" s="102">
        <v>0</v>
      </c>
      <c r="O161" s="81">
        <f t="shared" si="135"/>
        <v>0.75</v>
      </c>
      <c r="P161" s="89">
        <f t="shared" si="136"/>
        <v>1316117</v>
      </c>
      <c r="Q161" s="89">
        <f t="shared" si="137"/>
        <v>987087.75</v>
      </c>
      <c r="R161" s="89">
        <f t="shared" si="138"/>
        <v>987088</v>
      </c>
      <c r="S161" s="90">
        <f t="shared" si="144"/>
        <v>82257.333333333328</v>
      </c>
      <c r="T161" s="90">
        <f t="shared" si="145"/>
        <v>82257.333333333328</v>
      </c>
      <c r="U161" s="90">
        <f t="shared" si="145"/>
        <v>82257.333333333328</v>
      </c>
      <c r="V161" s="90">
        <f t="shared" si="145"/>
        <v>82257.333333333328</v>
      </c>
      <c r="W161" s="90">
        <f t="shared" si="145"/>
        <v>82257.333333333328</v>
      </c>
      <c r="X161" s="90">
        <f t="shared" si="145"/>
        <v>82257.333333333328</v>
      </c>
      <c r="Y161" s="90">
        <f t="shared" si="145"/>
        <v>82257.333333333328</v>
      </c>
      <c r="Z161" s="90">
        <f t="shared" si="145"/>
        <v>82257.333333333328</v>
      </c>
      <c r="AA161" s="90">
        <f t="shared" si="145"/>
        <v>82257.333333333328</v>
      </c>
      <c r="AB161" s="90">
        <f t="shared" si="145"/>
        <v>82257.333333333328</v>
      </c>
      <c r="AC161" s="90">
        <f t="shared" si="145"/>
        <v>82257.333333333328</v>
      </c>
      <c r="AD161" s="90">
        <f t="shared" si="145"/>
        <v>82257.333333333328</v>
      </c>
      <c r="AE161" s="91">
        <f t="shared" si="129"/>
        <v>987088.00000000012</v>
      </c>
      <c r="AF161" s="90">
        <f t="shared" si="140"/>
        <v>13670.88</v>
      </c>
      <c r="AG161" s="90">
        <f t="shared" si="141"/>
        <v>13670.88</v>
      </c>
      <c r="AH161" s="90">
        <f t="shared" si="142"/>
        <v>13670.88</v>
      </c>
      <c r="AI161" s="90">
        <f t="shared" si="143"/>
        <v>13670.88</v>
      </c>
      <c r="AJ161" s="91">
        <v>54683.519999999997</v>
      </c>
      <c r="AK161" s="92"/>
    </row>
    <row r="162" spans="1:37" ht="30" x14ac:dyDescent="0.25">
      <c r="A162" s="86">
        <f t="shared" si="128"/>
        <v>142</v>
      </c>
      <c r="B162" s="86"/>
      <c r="C162" s="86">
        <f t="shared" si="146"/>
        <v>14</v>
      </c>
      <c r="D162" s="87" t="s">
        <v>540</v>
      </c>
      <c r="E162" s="99">
        <v>40</v>
      </c>
      <c r="F162" s="77" t="str">
        <f t="shared" si="131"/>
        <v>до 100 жителей</v>
      </c>
      <c r="G162" s="100">
        <f t="shared" si="132"/>
        <v>0</v>
      </c>
      <c r="H162" s="88">
        <f t="shared" si="125"/>
        <v>0.9</v>
      </c>
      <c r="I162" s="80" t="str">
        <f t="shared" si="133"/>
        <v>не соответствует</v>
      </c>
      <c r="J162" s="80" t="str">
        <f t="shared" si="126"/>
        <v>0,75</v>
      </c>
      <c r="K162" s="80">
        <v>0</v>
      </c>
      <c r="L162" s="80" t="str">
        <f t="shared" si="134"/>
        <v>укомплектован</v>
      </c>
      <c r="M162" s="80" t="str">
        <f t="shared" si="127"/>
        <v>1</v>
      </c>
      <c r="N162" s="102"/>
      <c r="O162" s="81">
        <f t="shared" si="135"/>
        <v>0.67500000000000004</v>
      </c>
      <c r="P162" s="89">
        <f t="shared" si="136"/>
        <v>1184505.3</v>
      </c>
      <c r="Q162" s="89">
        <f t="shared" si="137"/>
        <v>888378.97500000009</v>
      </c>
      <c r="R162" s="89">
        <f t="shared" si="138"/>
        <v>888379</v>
      </c>
      <c r="S162" s="90">
        <f t="shared" si="144"/>
        <v>74031.583333333328</v>
      </c>
      <c r="T162" s="90">
        <f t="shared" si="145"/>
        <v>74031.583333333328</v>
      </c>
      <c r="U162" s="90">
        <f t="shared" si="145"/>
        <v>74031.583333333328</v>
      </c>
      <c r="V162" s="90">
        <f t="shared" si="145"/>
        <v>74031.583333333328</v>
      </c>
      <c r="W162" s="90">
        <f t="shared" si="145"/>
        <v>74031.583333333328</v>
      </c>
      <c r="X162" s="90">
        <f t="shared" si="145"/>
        <v>74031.583333333328</v>
      </c>
      <c r="Y162" s="90">
        <f t="shared" si="145"/>
        <v>74031.583333333328</v>
      </c>
      <c r="Z162" s="90">
        <f t="shared" si="145"/>
        <v>74031.583333333328</v>
      </c>
      <c r="AA162" s="90">
        <f t="shared" si="145"/>
        <v>74031.583333333328</v>
      </c>
      <c r="AB162" s="90">
        <f t="shared" si="145"/>
        <v>74031.583333333328</v>
      </c>
      <c r="AC162" s="90">
        <f t="shared" si="145"/>
        <v>74031.583333333328</v>
      </c>
      <c r="AD162" s="90">
        <f t="shared" si="145"/>
        <v>74031.583333333328</v>
      </c>
      <c r="AE162" s="91">
        <f t="shared" si="129"/>
        <v>888379.00000000012</v>
      </c>
      <c r="AF162" s="90">
        <f t="shared" si="140"/>
        <v>0</v>
      </c>
      <c r="AG162" s="90">
        <f t="shared" si="141"/>
        <v>0</v>
      </c>
      <c r="AH162" s="90">
        <f t="shared" si="142"/>
        <v>0</v>
      </c>
      <c r="AI162" s="90">
        <f t="shared" si="143"/>
        <v>0</v>
      </c>
      <c r="AJ162" s="91"/>
      <c r="AK162" s="92"/>
    </row>
    <row r="163" spans="1:37" ht="30" x14ac:dyDescent="0.25">
      <c r="A163" s="86">
        <f t="shared" si="128"/>
        <v>143</v>
      </c>
      <c r="B163" s="86"/>
      <c r="C163" s="86">
        <f t="shared" si="146"/>
        <v>15</v>
      </c>
      <c r="D163" s="87" t="s">
        <v>541</v>
      </c>
      <c r="E163" s="99">
        <v>44</v>
      </c>
      <c r="F163" s="77" t="str">
        <f t="shared" si="131"/>
        <v>до 100 жителей</v>
      </c>
      <c r="G163" s="100">
        <f t="shared" si="132"/>
        <v>0</v>
      </c>
      <c r="H163" s="88">
        <f t="shared" si="125"/>
        <v>0.9</v>
      </c>
      <c r="I163" s="80" t="str">
        <f t="shared" si="133"/>
        <v>не соответствует</v>
      </c>
      <c r="J163" s="80" t="str">
        <f t="shared" si="126"/>
        <v>0,75</v>
      </c>
      <c r="K163" s="80">
        <v>0</v>
      </c>
      <c r="L163" s="80" t="str">
        <f t="shared" si="134"/>
        <v>укомплектован</v>
      </c>
      <c r="M163" s="80" t="str">
        <f t="shared" si="127"/>
        <v>1</v>
      </c>
      <c r="N163" s="102"/>
      <c r="O163" s="81">
        <f t="shared" si="135"/>
        <v>0.67500000000000004</v>
      </c>
      <c r="P163" s="89">
        <f t="shared" si="136"/>
        <v>1184505.3</v>
      </c>
      <c r="Q163" s="89">
        <f t="shared" si="137"/>
        <v>888378.97500000009</v>
      </c>
      <c r="R163" s="89">
        <f t="shared" si="138"/>
        <v>888379</v>
      </c>
      <c r="S163" s="90">
        <f t="shared" si="144"/>
        <v>74031.583333333328</v>
      </c>
      <c r="T163" s="90">
        <f t="shared" si="145"/>
        <v>74031.583333333328</v>
      </c>
      <c r="U163" s="90">
        <f t="shared" si="145"/>
        <v>74031.583333333328</v>
      </c>
      <c r="V163" s="90">
        <f t="shared" si="145"/>
        <v>74031.583333333328</v>
      </c>
      <c r="W163" s="90">
        <f t="shared" si="145"/>
        <v>74031.583333333328</v>
      </c>
      <c r="X163" s="90">
        <f t="shared" si="145"/>
        <v>74031.583333333328</v>
      </c>
      <c r="Y163" s="90">
        <f t="shared" si="145"/>
        <v>74031.583333333328</v>
      </c>
      <c r="Z163" s="90">
        <f t="shared" si="145"/>
        <v>74031.583333333328</v>
      </c>
      <c r="AA163" s="90">
        <f t="shared" si="145"/>
        <v>74031.583333333328</v>
      </c>
      <c r="AB163" s="90">
        <f t="shared" si="145"/>
        <v>74031.583333333328</v>
      </c>
      <c r="AC163" s="90">
        <f t="shared" si="145"/>
        <v>74031.583333333328</v>
      </c>
      <c r="AD163" s="90">
        <f t="shared" si="145"/>
        <v>74031.583333333328</v>
      </c>
      <c r="AE163" s="91">
        <f t="shared" si="129"/>
        <v>888379.00000000012</v>
      </c>
      <c r="AF163" s="90">
        <f t="shared" si="140"/>
        <v>0</v>
      </c>
      <c r="AG163" s="90">
        <f t="shared" si="141"/>
        <v>0</v>
      </c>
      <c r="AH163" s="90">
        <f t="shared" si="142"/>
        <v>0</v>
      </c>
      <c r="AI163" s="90">
        <f t="shared" si="143"/>
        <v>0</v>
      </c>
      <c r="AJ163" s="91"/>
      <c r="AK163" s="92"/>
    </row>
    <row r="164" spans="1:37" ht="30" x14ac:dyDescent="0.25">
      <c r="A164" s="86">
        <f t="shared" si="128"/>
        <v>144</v>
      </c>
      <c r="B164" s="86"/>
      <c r="C164" s="86">
        <f t="shared" si="146"/>
        <v>16</v>
      </c>
      <c r="D164" s="87" t="s">
        <v>542</v>
      </c>
      <c r="E164" s="99">
        <v>446</v>
      </c>
      <c r="F164" s="77" t="str">
        <f t="shared" si="131"/>
        <v>от 100 до 900 жителей</v>
      </c>
      <c r="G164" s="100">
        <f t="shared" si="132"/>
        <v>1</v>
      </c>
      <c r="H164" s="88" t="str">
        <f t="shared" si="125"/>
        <v>1</v>
      </c>
      <c r="I164" s="80" t="str">
        <f t="shared" si="133"/>
        <v>не соответствует</v>
      </c>
      <c r="J164" s="80" t="str">
        <f t="shared" si="126"/>
        <v>0,75</v>
      </c>
      <c r="K164" s="80">
        <v>0</v>
      </c>
      <c r="L164" s="80" t="str">
        <f t="shared" si="134"/>
        <v>укомплектован</v>
      </c>
      <c r="M164" s="80" t="str">
        <f t="shared" si="127"/>
        <v>1</v>
      </c>
      <c r="N164" s="102"/>
      <c r="O164" s="81">
        <f t="shared" si="135"/>
        <v>0.75</v>
      </c>
      <c r="P164" s="89">
        <f t="shared" si="136"/>
        <v>1316117</v>
      </c>
      <c r="Q164" s="89">
        <f t="shared" si="137"/>
        <v>987087.75</v>
      </c>
      <c r="R164" s="89">
        <f t="shared" si="138"/>
        <v>987088</v>
      </c>
      <c r="S164" s="90">
        <f t="shared" si="144"/>
        <v>82257.333333333328</v>
      </c>
      <c r="T164" s="90">
        <f t="shared" si="145"/>
        <v>82257.333333333328</v>
      </c>
      <c r="U164" s="90">
        <f t="shared" si="145"/>
        <v>82257.333333333328</v>
      </c>
      <c r="V164" s="90">
        <f t="shared" si="145"/>
        <v>82257.333333333328</v>
      </c>
      <c r="W164" s="90">
        <f t="shared" si="145"/>
        <v>82257.333333333328</v>
      </c>
      <c r="X164" s="90">
        <f t="shared" si="145"/>
        <v>82257.333333333328</v>
      </c>
      <c r="Y164" s="90">
        <f t="shared" si="145"/>
        <v>82257.333333333328</v>
      </c>
      <c r="Z164" s="90">
        <f t="shared" si="145"/>
        <v>82257.333333333328</v>
      </c>
      <c r="AA164" s="90">
        <f t="shared" si="145"/>
        <v>82257.333333333328</v>
      </c>
      <c r="AB164" s="90">
        <f t="shared" si="145"/>
        <v>82257.333333333328</v>
      </c>
      <c r="AC164" s="90">
        <f t="shared" si="145"/>
        <v>82257.333333333328</v>
      </c>
      <c r="AD164" s="90">
        <f t="shared" si="145"/>
        <v>82257.333333333328</v>
      </c>
      <c r="AE164" s="91">
        <f t="shared" si="129"/>
        <v>987088.00000000012</v>
      </c>
      <c r="AF164" s="90">
        <f t="shared" si="140"/>
        <v>11700</v>
      </c>
      <c r="AG164" s="90">
        <f t="shared" si="141"/>
        <v>11700</v>
      </c>
      <c r="AH164" s="90">
        <f t="shared" si="142"/>
        <v>11700</v>
      </c>
      <c r="AI164" s="90">
        <f t="shared" si="143"/>
        <v>11700</v>
      </c>
      <c r="AJ164" s="91">
        <v>46800</v>
      </c>
      <c r="AK164" s="92"/>
    </row>
    <row r="165" spans="1:37" ht="30" x14ac:dyDescent="0.25">
      <c r="A165" s="86">
        <f t="shared" si="128"/>
        <v>145</v>
      </c>
      <c r="B165" s="86"/>
      <c r="C165" s="86">
        <f t="shared" si="146"/>
        <v>17</v>
      </c>
      <c r="D165" s="87" t="s">
        <v>543</v>
      </c>
      <c r="E165" s="99">
        <v>175</v>
      </c>
      <c r="F165" s="77" t="str">
        <f t="shared" si="131"/>
        <v>от 100 до 900 жителей</v>
      </c>
      <c r="G165" s="100">
        <f t="shared" si="132"/>
        <v>1</v>
      </c>
      <c r="H165" s="88" t="str">
        <f t="shared" si="125"/>
        <v>1</v>
      </c>
      <c r="I165" s="80" t="str">
        <f t="shared" si="133"/>
        <v>не соответствует</v>
      </c>
      <c r="J165" s="80" t="str">
        <f t="shared" si="126"/>
        <v>0,75</v>
      </c>
      <c r="K165" s="80">
        <v>0</v>
      </c>
      <c r="L165" s="80" t="str">
        <f t="shared" si="134"/>
        <v>не укомплектован</v>
      </c>
      <c r="M165" s="80" t="str">
        <f t="shared" si="127"/>
        <v>0,25</v>
      </c>
      <c r="N165" s="103">
        <v>1</v>
      </c>
      <c r="O165" s="81">
        <f t="shared" si="135"/>
        <v>0.1875</v>
      </c>
      <c r="P165" s="89">
        <f t="shared" si="136"/>
        <v>1316117</v>
      </c>
      <c r="Q165" s="89">
        <f t="shared" si="137"/>
        <v>987087.75</v>
      </c>
      <c r="R165" s="89">
        <f t="shared" si="138"/>
        <v>246772</v>
      </c>
      <c r="S165" s="90">
        <f t="shared" si="144"/>
        <v>20564.333333333332</v>
      </c>
      <c r="T165" s="90">
        <f t="shared" si="145"/>
        <v>20564.333333333332</v>
      </c>
      <c r="U165" s="90">
        <f t="shared" si="145"/>
        <v>20564.333333333332</v>
      </c>
      <c r="V165" s="90">
        <f t="shared" si="145"/>
        <v>20564.333333333332</v>
      </c>
      <c r="W165" s="90">
        <f t="shared" si="145"/>
        <v>20564.333333333332</v>
      </c>
      <c r="X165" s="90">
        <f t="shared" si="145"/>
        <v>20564.333333333332</v>
      </c>
      <c r="Y165" s="90">
        <f t="shared" si="145"/>
        <v>20564.333333333332</v>
      </c>
      <c r="Z165" s="90">
        <f t="shared" si="145"/>
        <v>20564.333333333332</v>
      </c>
      <c r="AA165" s="90">
        <f t="shared" si="145"/>
        <v>20564.333333333332</v>
      </c>
      <c r="AB165" s="90">
        <f t="shared" si="145"/>
        <v>20564.333333333332</v>
      </c>
      <c r="AC165" s="90">
        <f t="shared" si="145"/>
        <v>20564.333333333332</v>
      </c>
      <c r="AD165" s="90">
        <f t="shared" si="145"/>
        <v>20564.333333333332</v>
      </c>
      <c r="AE165" s="91">
        <f t="shared" si="129"/>
        <v>246772.00000000003</v>
      </c>
      <c r="AF165" s="90">
        <f t="shared" si="140"/>
        <v>11700</v>
      </c>
      <c r="AG165" s="90">
        <f t="shared" si="141"/>
        <v>11700</v>
      </c>
      <c r="AH165" s="90">
        <f t="shared" si="142"/>
        <v>11700</v>
      </c>
      <c r="AI165" s="90">
        <f t="shared" si="143"/>
        <v>11700</v>
      </c>
      <c r="AJ165" s="91">
        <v>46800</v>
      </c>
      <c r="AK165" s="92"/>
    </row>
    <row r="166" spans="1:37" ht="30" x14ac:dyDescent="0.25">
      <c r="A166" s="86">
        <f t="shared" si="128"/>
        <v>146</v>
      </c>
      <c r="B166" s="86"/>
      <c r="C166" s="86">
        <f t="shared" si="146"/>
        <v>18</v>
      </c>
      <c r="D166" s="87" t="s">
        <v>544</v>
      </c>
      <c r="E166" s="99">
        <v>577</v>
      </c>
      <c r="F166" s="77" t="str">
        <f t="shared" si="131"/>
        <v>от 100 до 900 жителей</v>
      </c>
      <c r="G166" s="100">
        <f t="shared" si="132"/>
        <v>1</v>
      </c>
      <c r="H166" s="88" t="str">
        <f t="shared" si="125"/>
        <v>1</v>
      </c>
      <c r="I166" s="80" t="str">
        <f t="shared" si="133"/>
        <v>не соответствует</v>
      </c>
      <c r="J166" s="80" t="str">
        <f t="shared" si="126"/>
        <v>0,75</v>
      </c>
      <c r="K166" s="80">
        <v>0</v>
      </c>
      <c r="L166" s="80" t="str">
        <f t="shared" si="134"/>
        <v>укомплектован</v>
      </c>
      <c r="M166" s="80" t="str">
        <f t="shared" si="127"/>
        <v>1</v>
      </c>
      <c r="N166" s="102"/>
      <c r="O166" s="81">
        <f t="shared" si="135"/>
        <v>0.75</v>
      </c>
      <c r="P166" s="89">
        <f t="shared" si="136"/>
        <v>1316117</v>
      </c>
      <c r="Q166" s="89">
        <f t="shared" si="137"/>
        <v>987087.75</v>
      </c>
      <c r="R166" s="89">
        <f t="shared" si="138"/>
        <v>987088</v>
      </c>
      <c r="S166" s="90">
        <f t="shared" si="144"/>
        <v>82257.333333333328</v>
      </c>
      <c r="T166" s="90">
        <f t="shared" ref="T166:AD180" si="147">S166</f>
        <v>82257.333333333328</v>
      </c>
      <c r="U166" s="90">
        <f t="shared" si="147"/>
        <v>82257.333333333328</v>
      </c>
      <c r="V166" s="90">
        <f t="shared" si="147"/>
        <v>82257.333333333328</v>
      </c>
      <c r="W166" s="90">
        <f t="shared" si="147"/>
        <v>82257.333333333328</v>
      </c>
      <c r="X166" s="90">
        <f t="shared" si="147"/>
        <v>82257.333333333328</v>
      </c>
      <c r="Y166" s="90">
        <f t="shared" si="147"/>
        <v>82257.333333333328</v>
      </c>
      <c r="Z166" s="90">
        <f t="shared" si="147"/>
        <v>82257.333333333328</v>
      </c>
      <c r="AA166" s="90">
        <f t="shared" si="147"/>
        <v>82257.333333333328</v>
      </c>
      <c r="AB166" s="90">
        <f t="shared" si="147"/>
        <v>82257.333333333328</v>
      </c>
      <c r="AC166" s="90">
        <f t="shared" si="147"/>
        <v>82257.333333333328</v>
      </c>
      <c r="AD166" s="90">
        <f t="shared" si="147"/>
        <v>82257.333333333328</v>
      </c>
      <c r="AE166" s="91">
        <f t="shared" si="129"/>
        <v>987088.00000000012</v>
      </c>
      <c r="AF166" s="90">
        <f t="shared" si="140"/>
        <v>11700</v>
      </c>
      <c r="AG166" s="90">
        <f t="shared" si="141"/>
        <v>11700</v>
      </c>
      <c r="AH166" s="90">
        <f t="shared" si="142"/>
        <v>11700</v>
      </c>
      <c r="AI166" s="90">
        <f t="shared" si="143"/>
        <v>11700</v>
      </c>
      <c r="AJ166" s="91">
        <v>46800</v>
      </c>
      <c r="AK166" s="92"/>
    </row>
    <row r="167" spans="1:37" ht="30" x14ac:dyDescent="0.25">
      <c r="A167" s="86">
        <f t="shared" si="128"/>
        <v>147</v>
      </c>
      <c r="B167" s="86"/>
      <c r="C167" s="86">
        <f t="shared" si="146"/>
        <v>19</v>
      </c>
      <c r="D167" s="87" t="s">
        <v>545</v>
      </c>
      <c r="E167" s="99">
        <v>67</v>
      </c>
      <c r="F167" s="77" t="str">
        <f t="shared" si="131"/>
        <v>до 100 жителей</v>
      </c>
      <c r="G167" s="100">
        <f t="shared" si="132"/>
        <v>0</v>
      </c>
      <c r="H167" s="88">
        <f t="shared" si="125"/>
        <v>0.9</v>
      </c>
      <c r="I167" s="80" t="str">
        <f t="shared" si="133"/>
        <v>не соответствует</v>
      </c>
      <c r="J167" s="80" t="str">
        <f t="shared" si="126"/>
        <v>0,75</v>
      </c>
      <c r="K167" s="80">
        <v>0</v>
      </c>
      <c r="L167" s="80" t="str">
        <f t="shared" si="134"/>
        <v>укомплектован</v>
      </c>
      <c r="M167" s="80" t="str">
        <f t="shared" si="127"/>
        <v>1</v>
      </c>
      <c r="N167" s="102"/>
      <c r="O167" s="81">
        <f t="shared" si="135"/>
        <v>0.67500000000000004</v>
      </c>
      <c r="P167" s="89">
        <f t="shared" si="136"/>
        <v>1184505.3</v>
      </c>
      <c r="Q167" s="89">
        <f t="shared" si="137"/>
        <v>888378.97500000009</v>
      </c>
      <c r="R167" s="89">
        <f t="shared" si="138"/>
        <v>888379</v>
      </c>
      <c r="S167" s="90">
        <f t="shared" si="144"/>
        <v>74031.583333333328</v>
      </c>
      <c r="T167" s="90">
        <f t="shared" si="147"/>
        <v>74031.583333333328</v>
      </c>
      <c r="U167" s="90">
        <f t="shared" si="147"/>
        <v>74031.583333333328</v>
      </c>
      <c r="V167" s="90">
        <f t="shared" si="147"/>
        <v>74031.583333333328</v>
      </c>
      <c r="W167" s="90">
        <f t="shared" si="147"/>
        <v>74031.583333333328</v>
      </c>
      <c r="X167" s="90">
        <f t="shared" si="147"/>
        <v>74031.583333333328</v>
      </c>
      <c r="Y167" s="90">
        <f t="shared" si="147"/>
        <v>74031.583333333328</v>
      </c>
      <c r="Z167" s="90">
        <f t="shared" si="147"/>
        <v>74031.583333333328</v>
      </c>
      <c r="AA167" s="90">
        <f t="shared" si="147"/>
        <v>74031.583333333328</v>
      </c>
      <c r="AB167" s="90">
        <f t="shared" si="147"/>
        <v>74031.583333333328</v>
      </c>
      <c r="AC167" s="90">
        <f t="shared" si="147"/>
        <v>74031.583333333328</v>
      </c>
      <c r="AD167" s="90">
        <f t="shared" si="147"/>
        <v>74031.583333333328</v>
      </c>
      <c r="AE167" s="91">
        <f t="shared" si="129"/>
        <v>888379.00000000012</v>
      </c>
      <c r="AF167" s="90">
        <f t="shared" si="140"/>
        <v>0</v>
      </c>
      <c r="AG167" s="90">
        <f t="shared" si="141"/>
        <v>0</v>
      </c>
      <c r="AH167" s="90">
        <f t="shared" si="142"/>
        <v>0</v>
      </c>
      <c r="AI167" s="90">
        <f t="shared" si="143"/>
        <v>0</v>
      </c>
      <c r="AJ167" s="91"/>
      <c r="AK167" s="92"/>
    </row>
    <row r="168" spans="1:37" ht="30" x14ac:dyDescent="0.25">
      <c r="A168" s="86">
        <f t="shared" si="128"/>
        <v>148</v>
      </c>
      <c r="B168" s="86"/>
      <c r="C168" s="86">
        <f t="shared" si="146"/>
        <v>20</v>
      </c>
      <c r="D168" s="87" t="s">
        <v>546</v>
      </c>
      <c r="E168" s="99">
        <v>199</v>
      </c>
      <c r="F168" s="77" t="str">
        <f t="shared" si="131"/>
        <v>от 100 до 900 жителей</v>
      </c>
      <c r="G168" s="100">
        <f t="shared" si="132"/>
        <v>1</v>
      </c>
      <c r="H168" s="88" t="str">
        <f t="shared" si="125"/>
        <v>1</v>
      </c>
      <c r="I168" s="80" t="str">
        <f t="shared" si="133"/>
        <v>не соответствует</v>
      </c>
      <c r="J168" s="80" t="str">
        <f t="shared" si="126"/>
        <v>0,75</v>
      </c>
      <c r="K168" s="80">
        <v>0</v>
      </c>
      <c r="L168" s="80" t="str">
        <f t="shared" si="134"/>
        <v>не укомплектован</v>
      </c>
      <c r="M168" s="80" t="str">
        <f t="shared" si="127"/>
        <v>0,25</v>
      </c>
      <c r="N168" s="103">
        <v>1</v>
      </c>
      <c r="O168" s="81">
        <f t="shared" si="135"/>
        <v>0.1875</v>
      </c>
      <c r="P168" s="89">
        <f t="shared" si="136"/>
        <v>1316117</v>
      </c>
      <c r="Q168" s="89">
        <f t="shared" si="137"/>
        <v>987087.75</v>
      </c>
      <c r="R168" s="89">
        <f t="shared" si="138"/>
        <v>246772</v>
      </c>
      <c r="S168" s="90">
        <f t="shared" si="144"/>
        <v>20564.333333333332</v>
      </c>
      <c r="T168" s="90">
        <f t="shared" si="147"/>
        <v>20564.333333333332</v>
      </c>
      <c r="U168" s="90">
        <f t="shared" si="147"/>
        <v>20564.333333333332</v>
      </c>
      <c r="V168" s="90">
        <f t="shared" si="147"/>
        <v>20564.333333333332</v>
      </c>
      <c r="W168" s="90">
        <f t="shared" si="147"/>
        <v>20564.333333333332</v>
      </c>
      <c r="X168" s="90">
        <f t="shared" si="147"/>
        <v>20564.333333333332</v>
      </c>
      <c r="Y168" s="90">
        <f t="shared" si="147"/>
        <v>20564.333333333332</v>
      </c>
      <c r="Z168" s="90">
        <f t="shared" si="147"/>
        <v>20564.333333333332</v>
      </c>
      <c r="AA168" s="90">
        <f t="shared" si="147"/>
        <v>20564.333333333332</v>
      </c>
      <c r="AB168" s="90">
        <f t="shared" si="147"/>
        <v>20564.333333333332</v>
      </c>
      <c r="AC168" s="90">
        <f t="shared" si="147"/>
        <v>20564.333333333332</v>
      </c>
      <c r="AD168" s="90">
        <f t="shared" si="147"/>
        <v>20564.333333333332</v>
      </c>
      <c r="AE168" s="91">
        <f t="shared" si="129"/>
        <v>246772.00000000003</v>
      </c>
      <c r="AF168" s="90">
        <f t="shared" si="140"/>
        <v>0</v>
      </c>
      <c r="AG168" s="90">
        <f t="shared" si="141"/>
        <v>0</v>
      </c>
      <c r="AH168" s="90">
        <f t="shared" si="142"/>
        <v>0</v>
      </c>
      <c r="AI168" s="90">
        <f t="shared" si="143"/>
        <v>0</v>
      </c>
      <c r="AJ168" s="91"/>
      <c r="AK168" s="92"/>
    </row>
    <row r="169" spans="1:37" ht="30" x14ac:dyDescent="0.25">
      <c r="A169" s="86">
        <f t="shared" si="128"/>
        <v>149</v>
      </c>
      <c r="B169" s="86"/>
      <c r="C169" s="86">
        <f t="shared" si="146"/>
        <v>21</v>
      </c>
      <c r="D169" s="87" t="s">
        <v>547</v>
      </c>
      <c r="E169" s="99">
        <v>34</v>
      </c>
      <c r="F169" s="77" t="str">
        <f t="shared" si="131"/>
        <v>до 100 жителей</v>
      </c>
      <c r="G169" s="100">
        <f t="shared" si="132"/>
        <v>0</v>
      </c>
      <c r="H169" s="88">
        <f t="shared" si="125"/>
        <v>0.9</v>
      </c>
      <c r="I169" s="80" t="str">
        <f t="shared" si="133"/>
        <v>не соответствует</v>
      </c>
      <c r="J169" s="80" t="str">
        <f t="shared" si="126"/>
        <v>0,75</v>
      </c>
      <c r="K169" s="80">
        <v>0</v>
      </c>
      <c r="L169" s="80" t="str">
        <f t="shared" si="134"/>
        <v>укомплектован</v>
      </c>
      <c r="M169" s="80" t="str">
        <f t="shared" si="127"/>
        <v>1</v>
      </c>
      <c r="N169" s="102"/>
      <c r="O169" s="81">
        <f t="shared" si="135"/>
        <v>0.67500000000000004</v>
      </c>
      <c r="P169" s="89">
        <f t="shared" si="136"/>
        <v>1184505.3</v>
      </c>
      <c r="Q169" s="89">
        <f t="shared" si="137"/>
        <v>888378.97500000009</v>
      </c>
      <c r="R169" s="89">
        <f t="shared" si="138"/>
        <v>888379</v>
      </c>
      <c r="S169" s="90">
        <f t="shared" si="144"/>
        <v>74031.583333333328</v>
      </c>
      <c r="T169" s="90">
        <f t="shared" si="147"/>
        <v>74031.583333333328</v>
      </c>
      <c r="U169" s="90">
        <f t="shared" si="147"/>
        <v>74031.583333333328</v>
      </c>
      <c r="V169" s="90">
        <f t="shared" si="147"/>
        <v>74031.583333333328</v>
      </c>
      <c r="W169" s="90">
        <f t="shared" si="147"/>
        <v>74031.583333333328</v>
      </c>
      <c r="X169" s="90">
        <f t="shared" si="147"/>
        <v>74031.583333333328</v>
      </c>
      <c r="Y169" s="90">
        <f t="shared" si="147"/>
        <v>74031.583333333328</v>
      </c>
      <c r="Z169" s="90">
        <f t="shared" si="147"/>
        <v>74031.583333333328</v>
      </c>
      <c r="AA169" s="90">
        <f t="shared" si="147"/>
        <v>74031.583333333328</v>
      </c>
      <c r="AB169" s="90">
        <f t="shared" si="147"/>
        <v>74031.583333333328</v>
      </c>
      <c r="AC169" s="90">
        <f t="shared" si="147"/>
        <v>74031.583333333328</v>
      </c>
      <c r="AD169" s="90">
        <f t="shared" si="147"/>
        <v>74031.583333333328</v>
      </c>
      <c r="AE169" s="91">
        <f t="shared" si="129"/>
        <v>888379.00000000012</v>
      </c>
      <c r="AF169" s="90">
        <f t="shared" si="140"/>
        <v>0</v>
      </c>
      <c r="AG169" s="90">
        <f t="shared" si="141"/>
        <v>0</v>
      </c>
      <c r="AH169" s="90">
        <f t="shared" si="142"/>
        <v>0</v>
      </c>
      <c r="AI169" s="90">
        <f t="shared" si="143"/>
        <v>0</v>
      </c>
      <c r="AJ169" s="91"/>
      <c r="AK169" s="92"/>
    </row>
    <row r="170" spans="1:37" ht="30" x14ac:dyDescent="0.25">
      <c r="A170" s="86">
        <f t="shared" si="128"/>
        <v>150</v>
      </c>
      <c r="B170" s="86"/>
      <c r="C170" s="86">
        <f t="shared" si="146"/>
        <v>22</v>
      </c>
      <c r="D170" s="87" t="s">
        <v>548</v>
      </c>
      <c r="E170" s="99">
        <v>82</v>
      </c>
      <c r="F170" s="77" t="str">
        <f t="shared" si="131"/>
        <v>до 100 жителей</v>
      </c>
      <c r="G170" s="100">
        <f t="shared" si="132"/>
        <v>0</v>
      </c>
      <c r="H170" s="88">
        <f t="shared" si="125"/>
        <v>0.9</v>
      </c>
      <c r="I170" s="80" t="str">
        <f t="shared" si="133"/>
        <v>не соответствует</v>
      </c>
      <c r="J170" s="80" t="str">
        <f t="shared" si="126"/>
        <v>0,75</v>
      </c>
      <c r="K170" s="80">
        <v>0</v>
      </c>
      <c r="L170" s="80" t="str">
        <f t="shared" si="134"/>
        <v>укомплектован</v>
      </c>
      <c r="M170" s="80" t="str">
        <f t="shared" si="127"/>
        <v>1</v>
      </c>
      <c r="N170" s="102"/>
      <c r="O170" s="81">
        <f t="shared" si="135"/>
        <v>0.67500000000000004</v>
      </c>
      <c r="P170" s="89">
        <f t="shared" si="136"/>
        <v>1184505.3</v>
      </c>
      <c r="Q170" s="89">
        <f t="shared" si="137"/>
        <v>888378.97500000009</v>
      </c>
      <c r="R170" s="89">
        <f t="shared" si="138"/>
        <v>888379</v>
      </c>
      <c r="S170" s="90">
        <f t="shared" si="144"/>
        <v>74031.583333333328</v>
      </c>
      <c r="T170" s="90">
        <f t="shared" si="147"/>
        <v>74031.583333333328</v>
      </c>
      <c r="U170" s="90">
        <f t="shared" si="147"/>
        <v>74031.583333333328</v>
      </c>
      <c r="V170" s="90">
        <f t="shared" si="147"/>
        <v>74031.583333333328</v>
      </c>
      <c r="W170" s="90">
        <f t="shared" si="147"/>
        <v>74031.583333333328</v>
      </c>
      <c r="X170" s="90">
        <f t="shared" si="147"/>
        <v>74031.583333333328</v>
      </c>
      <c r="Y170" s="90">
        <f t="shared" si="147"/>
        <v>74031.583333333328</v>
      </c>
      <c r="Z170" s="90">
        <f t="shared" si="147"/>
        <v>74031.583333333328</v>
      </c>
      <c r="AA170" s="90">
        <f t="shared" si="147"/>
        <v>74031.583333333328</v>
      </c>
      <c r="AB170" s="90">
        <f t="shared" si="147"/>
        <v>74031.583333333328</v>
      </c>
      <c r="AC170" s="90">
        <f t="shared" si="147"/>
        <v>74031.583333333328</v>
      </c>
      <c r="AD170" s="90">
        <f t="shared" si="147"/>
        <v>74031.583333333328</v>
      </c>
      <c r="AE170" s="91">
        <f t="shared" si="129"/>
        <v>888379.00000000012</v>
      </c>
      <c r="AF170" s="90">
        <f t="shared" si="140"/>
        <v>0</v>
      </c>
      <c r="AG170" s="90">
        <f t="shared" si="141"/>
        <v>0</v>
      </c>
      <c r="AH170" s="90">
        <f t="shared" si="142"/>
        <v>0</v>
      </c>
      <c r="AI170" s="90">
        <f t="shared" si="143"/>
        <v>0</v>
      </c>
      <c r="AJ170" s="91"/>
      <c r="AK170" s="92"/>
    </row>
    <row r="171" spans="1:37" ht="30" x14ac:dyDescent="0.25">
      <c r="A171" s="86">
        <f t="shared" si="128"/>
        <v>151</v>
      </c>
      <c r="B171" s="86"/>
      <c r="C171" s="86">
        <f t="shared" si="146"/>
        <v>23</v>
      </c>
      <c r="D171" s="87" t="s">
        <v>549</v>
      </c>
      <c r="E171" s="99">
        <v>238</v>
      </c>
      <c r="F171" s="77" t="str">
        <f t="shared" si="131"/>
        <v>от 100 до 900 жителей</v>
      </c>
      <c r="G171" s="100">
        <f t="shared" si="132"/>
        <v>1</v>
      </c>
      <c r="H171" s="88" t="str">
        <f t="shared" si="125"/>
        <v>1</v>
      </c>
      <c r="I171" s="80" t="str">
        <f t="shared" si="133"/>
        <v>не соответствует</v>
      </c>
      <c r="J171" s="80" t="str">
        <f t="shared" si="126"/>
        <v>0,75</v>
      </c>
      <c r="K171" s="80">
        <v>0</v>
      </c>
      <c r="L171" s="80" t="str">
        <f t="shared" si="134"/>
        <v>укомплектован</v>
      </c>
      <c r="M171" s="80" t="str">
        <f t="shared" si="127"/>
        <v>1</v>
      </c>
      <c r="N171" s="102"/>
      <c r="O171" s="81">
        <f t="shared" si="135"/>
        <v>0.75</v>
      </c>
      <c r="P171" s="89">
        <f t="shared" si="136"/>
        <v>1316117</v>
      </c>
      <c r="Q171" s="89">
        <f t="shared" si="137"/>
        <v>987087.75</v>
      </c>
      <c r="R171" s="89">
        <f t="shared" si="138"/>
        <v>987088</v>
      </c>
      <c r="S171" s="90">
        <f t="shared" si="144"/>
        <v>82257.333333333328</v>
      </c>
      <c r="T171" s="90">
        <f t="shared" si="147"/>
        <v>82257.333333333328</v>
      </c>
      <c r="U171" s="90">
        <f t="shared" si="147"/>
        <v>82257.333333333328</v>
      </c>
      <c r="V171" s="90">
        <f t="shared" si="147"/>
        <v>82257.333333333328</v>
      </c>
      <c r="W171" s="90">
        <f t="shared" si="147"/>
        <v>82257.333333333328</v>
      </c>
      <c r="X171" s="90">
        <f t="shared" si="147"/>
        <v>82257.333333333328</v>
      </c>
      <c r="Y171" s="90">
        <f t="shared" si="147"/>
        <v>82257.333333333328</v>
      </c>
      <c r="Z171" s="90">
        <f t="shared" si="147"/>
        <v>82257.333333333328</v>
      </c>
      <c r="AA171" s="90">
        <f t="shared" si="147"/>
        <v>82257.333333333328</v>
      </c>
      <c r="AB171" s="90">
        <f t="shared" si="147"/>
        <v>82257.333333333328</v>
      </c>
      <c r="AC171" s="90">
        <f t="shared" si="147"/>
        <v>82257.333333333328</v>
      </c>
      <c r="AD171" s="90">
        <f t="shared" si="147"/>
        <v>82257.333333333328</v>
      </c>
      <c r="AE171" s="91">
        <f t="shared" si="129"/>
        <v>987088.00000000012</v>
      </c>
      <c r="AF171" s="90">
        <f t="shared" si="140"/>
        <v>13670.88</v>
      </c>
      <c r="AG171" s="90">
        <f t="shared" si="141"/>
        <v>13670.88</v>
      </c>
      <c r="AH171" s="90">
        <f t="shared" si="142"/>
        <v>13670.88</v>
      </c>
      <c r="AI171" s="90">
        <f t="shared" si="143"/>
        <v>13670.88</v>
      </c>
      <c r="AJ171" s="91">
        <v>54683.519999999997</v>
      </c>
      <c r="AK171" s="92"/>
    </row>
    <row r="172" spans="1:37" ht="30" x14ac:dyDescent="0.25">
      <c r="A172" s="86">
        <f t="shared" si="128"/>
        <v>152</v>
      </c>
      <c r="B172" s="86"/>
      <c r="C172" s="86">
        <f t="shared" si="146"/>
        <v>24</v>
      </c>
      <c r="D172" s="87" t="s">
        <v>550</v>
      </c>
      <c r="E172" s="99">
        <v>799</v>
      </c>
      <c r="F172" s="77" t="str">
        <f t="shared" si="131"/>
        <v>от 100 до 900 жителей</v>
      </c>
      <c r="G172" s="100">
        <f t="shared" si="132"/>
        <v>1</v>
      </c>
      <c r="H172" s="88" t="str">
        <f t="shared" si="125"/>
        <v>1</v>
      </c>
      <c r="I172" s="80" t="str">
        <f t="shared" si="133"/>
        <v>не соответствует</v>
      </c>
      <c r="J172" s="80" t="str">
        <f t="shared" si="126"/>
        <v>0,75</v>
      </c>
      <c r="K172" s="80">
        <v>0</v>
      </c>
      <c r="L172" s="80" t="str">
        <f t="shared" si="134"/>
        <v>укомплектован</v>
      </c>
      <c r="M172" s="80" t="str">
        <f t="shared" si="127"/>
        <v>1</v>
      </c>
      <c r="N172" s="102"/>
      <c r="O172" s="81">
        <f t="shared" si="135"/>
        <v>0.75</v>
      </c>
      <c r="P172" s="89">
        <f t="shared" si="136"/>
        <v>1316117</v>
      </c>
      <c r="Q172" s="89">
        <f t="shared" si="137"/>
        <v>987087.75</v>
      </c>
      <c r="R172" s="89">
        <f t="shared" si="138"/>
        <v>987088</v>
      </c>
      <c r="S172" s="90">
        <f t="shared" si="144"/>
        <v>82257.333333333328</v>
      </c>
      <c r="T172" s="90">
        <f t="shared" si="147"/>
        <v>82257.333333333328</v>
      </c>
      <c r="U172" s="90">
        <f t="shared" si="147"/>
        <v>82257.333333333328</v>
      </c>
      <c r="V172" s="90">
        <f t="shared" si="147"/>
        <v>82257.333333333328</v>
      </c>
      <c r="W172" s="90">
        <f t="shared" si="147"/>
        <v>82257.333333333328</v>
      </c>
      <c r="X172" s="90">
        <f t="shared" si="147"/>
        <v>82257.333333333328</v>
      </c>
      <c r="Y172" s="90">
        <f t="shared" si="147"/>
        <v>82257.333333333328</v>
      </c>
      <c r="Z172" s="90">
        <f t="shared" si="147"/>
        <v>82257.333333333328</v>
      </c>
      <c r="AA172" s="90">
        <f t="shared" si="147"/>
        <v>82257.333333333328</v>
      </c>
      <c r="AB172" s="90">
        <f t="shared" si="147"/>
        <v>82257.333333333328</v>
      </c>
      <c r="AC172" s="90">
        <f t="shared" si="147"/>
        <v>82257.333333333328</v>
      </c>
      <c r="AD172" s="90">
        <f t="shared" si="147"/>
        <v>82257.333333333328</v>
      </c>
      <c r="AE172" s="91">
        <f t="shared" si="129"/>
        <v>987088.00000000012</v>
      </c>
      <c r="AF172" s="90">
        <f t="shared" si="140"/>
        <v>0</v>
      </c>
      <c r="AG172" s="90">
        <f t="shared" si="141"/>
        <v>0</v>
      </c>
      <c r="AH172" s="90">
        <f t="shared" si="142"/>
        <v>0</v>
      </c>
      <c r="AI172" s="90">
        <f t="shared" si="143"/>
        <v>0</v>
      </c>
      <c r="AJ172" s="91"/>
      <c r="AK172" s="92"/>
    </row>
    <row r="173" spans="1:37" ht="30" x14ac:dyDescent="0.25">
      <c r="A173" s="86">
        <f t="shared" si="128"/>
        <v>153</v>
      </c>
      <c r="B173" s="86"/>
      <c r="C173" s="86">
        <f t="shared" si="146"/>
        <v>25</v>
      </c>
      <c r="D173" s="87" t="s">
        <v>551</v>
      </c>
      <c r="E173" s="99">
        <v>193</v>
      </c>
      <c r="F173" s="77" t="str">
        <f t="shared" si="131"/>
        <v>от 100 до 900 жителей</v>
      </c>
      <c r="G173" s="100">
        <f t="shared" si="132"/>
        <v>1</v>
      </c>
      <c r="H173" s="88" t="str">
        <f t="shared" si="125"/>
        <v>1</v>
      </c>
      <c r="I173" s="80" t="str">
        <f t="shared" si="133"/>
        <v>не соответствует</v>
      </c>
      <c r="J173" s="80" t="str">
        <f t="shared" si="126"/>
        <v>0,75</v>
      </c>
      <c r="K173" s="80">
        <v>0</v>
      </c>
      <c r="L173" s="80" t="str">
        <f t="shared" si="134"/>
        <v>укомплектован</v>
      </c>
      <c r="M173" s="80" t="str">
        <f t="shared" si="127"/>
        <v>1</v>
      </c>
      <c r="N173" s="102"/>
      <c r="O173" s="81">
        <f t="shared" si="135"/>
        <v>0.75</v>
      </c>
      <c r="P173" s="89">
        <f t="shared" si="136"/>
        <v>1316117</v>
      </c>
      <c r="Q173" s="89">
        <f t="shared" si="137"/>
        <v>987087.75</v>
      </c>
      <c r="R173" s="89">
        <f t="shared" si="138"/>
        <v>987088</v>
      </c>
      <c r="S173" s="90">
        <f t="shared" si="144"/>
        <v>82257.333333333328</v>
      </c>
      <c r="T173" s="90">
        <f t="shared" si="147"/>
        <v>82257.333333333328</v>
      </c>
      <c r="U173" s="90">
        <f t="shared" si="147"/>
        <v>82257.333333333328</v>
      </c>
      <c r="V173" s="90">
        <f t="shared" si="147"/>
        <v>82257.333333333328</v>
      </c>
      <c r="W173" s="90">
        <f t="shared" si="147"/>
        <v>82257.333333333328</v>
      </c>
      <c r="X173" s="90">
        <f t="shared" si="147"/>
        <v>82257.333333333328</v>
      </c>
      <c r="Y173" s="90">
        <f t="shared" si="147"/>
        <v>82257.333333333328</v>
      </c>
      <c r="Z173" s="90">
        <f t="shared" si="147"/>
        <v>82257.333333333328</v>
      </c>
      <c r="AA173" s="90">
        <f t="shared" si="147"/>
        <v>82257.333333333328</v>
      </c>
      <c r="AB173" s="90">
        <f t="shared" si="147"/>
        <v>82257.333333333328</v>
      </c>
      <c r="AC173" s="90">
        <f t="shared" si="147"/>
        <v>82257.333333333328</v>
      </c>
      <c r="AD173" s="90">
        <f t="shared" si="147"/>
        <v>82257.333333333328</v>
      </c>
      <c r="AE173" s="91">
        <f t="shared" si="129"/>
        <v>987088.00000000012</v>
      </c>
      <c r="AF173" s="90">
        <f t="shared" si="140"/>
        <v>11700</v>
      </c>
      <c r="AG173" s="90">
        <f t="shared" si="141"/>
        <v>11700</v>
      </c>
      <c r="AH173" s="90">
        <f t="shared" si="142"/>
        <v>11700</v>
      </c>
      <c r="AI173" s="90">
        <f t="shared" si="143"/>
        <v>11700</v>
      </c>
      <c r="AJ173" s="91">
        <v>46800</v>
      </c>
      <c r="AK173" s="92"/>
    </row>
    <row r="174" spans="1:37" ht="30" x14ac:dyDescent="0.25">
      <c r="A174" s="86">
        <f>A173+1</f>
        <v>154</v>
      </c>
      <c r="B174" s="86"/>
      <c r="C174" s="86">
        <f>C173+1</f>
        <v>26</v>
      </c>
      <c r="D174" s="87" t="s">
        <v>552</v>
      </c>
      <c r="E174" s="99">
        <v>103</v>
      </c>
      <c r="F174" s="77" t="str">
        <f t="shared" si="131"/>
        <v>от 100 до 900 жителей</v>
      </c>
      <c r="G174" s="100">
        <f t="shared" si="132"/>
        <v>1</v>
      </c>
      <c r="H174" s="88" t="str">
        <f t="shared" si="125"/>
        <v>1</v>
      </c>
      <c r="I174" s="80" t="str">
        <f t="shared" si="133"/>
        <v>не соответствует</v>
      </c>
      <c r="J174" s="80" t="str">
        <f t="shared" si="126"/>
        <v>0,75</v>
      </c>
      <c r="K174" s="80">
        <v>0</v>
      </c>
      <c r="L174" s="80" t="str">
        <f t="shared" si="134"/>
        <v>укомплектован</v>
      </c>
      <c r="M174" s="80" t="str">
        <f t="shared" si="127"/>
        <v>1</v>
      </c>
      <c r="N174" s="102"/>
      <c r="O174" s="81">
        <f t="shared" si="135"/>
        <v>0.75</v>
      </c>
      <c r="P174" s="89">
        <f t="shared" si="136"/>
        <v>1316117</v>
      </c>
      <c r="Q174" s="89">
        <f t="shared" si="137"/>
        <v>987087.75</v>
      </c>
      <c r="R174" s="89">
        <f t="shared" si="138"/>
        <v>987088</v>
      </c>
      <c r="S174" s="90">
        <f t="shared" si="144"/>
        <v>82257.333333333328</v>
      </c>
      <c r="T174" s="90">
        <f t="shared" si="147"/>
        <v>82257.333333333328</v>
      </c>
      <c r="U174" s="90">
        <f t="shared" si="147"/>
        <v>82257.333333333328</v>
      </c>
      <c r="V174" s="90">
        <f t="shared" si="147"/>
        <v>82257.333333333328</v>
      </c>
      <c r="W174" s="90">
        <f t="shared" si="147"/>
        <v>82257.333333333328</v>
      </c>
      <c r="X174" s="90">
        <f t="shared" si="147"/>
        <v>82257.333333333328</v>
      </c>
      <c r="Y174" s="90">
        <f t="shared" si="147"/>
        <v>82257.333333333328</v>
      </c>
      <c r="Z174" s="90">
        <f t="shared" si="147"/>
        <v>82257.333333333328</v>
      </c>
      <c r="AA174" s="90">
        <f t="shared" si="147"/>
        <v>82257.333333333328</v>
      </c>
      <c r="AB174" s="90">
        <f t="shared" si="147"/>
        <v>82257.333333333328</v>
      </c>
      <c r="AC174" s="90">
        <f t="shared" si="147"/>
        <v>82257.333333333328</v>
      </c>
      <c r="AD174" s="90">
        <f t="shared" si="147"/>
        <v>82257.333333333328</v>
      </c>
      <c r="AE174" s="91">
        <f t="shared" si="129"/>
        <v>987088.00000000012</v>
      </c>
      <c r="AF174" s="90">
        <f t="shared" si="140"/>
        <v>13670.88</v>
      </c>
      <c r="AG174" s="90">
        <f t="shared" si="141"/>
        <v>13670.88</v>
      </c>
      <c r="AH174" s="90">
        <f t="shared" si="142"/>
        <v>13670.88</v>
      </c>
      <c r="AI174" s="90">
        <f t="shared" si="143"/>
        <v>13670.88</v>
      </c>
      <c r="AJ174" s="91">
        <v>54683.519999999997</v>
      </c>
      <c r="AK174" s="92"/>
    </row>
    <row r="175" spans="1:37" ht="30" x14ac:dyDescent="0.25">
      <c r="A175" s="86">
        <f>A174+1</f>
        <v>155</v>
      </c>
      <c r="B175" s="86"/>
      <c r="C175" s="86">
        <f t="shared" ref="C175:C180" si="148">C174+1</f>
        <v>27</v>
      </c>
      <c r="D175" s="87" t="s">
        <v>553</v>
      </c>
      <c r="E175" s="99">
        <v>162</v>
      </c>
      <c r="F175" s="77" t="str">
        <f t="shared" si="131"/>
        <v>от 100 до 900 жителей</v>
      </c>
      <c r="G175" s="100">
        <f t="shared" si="132"/>
        <v>1</v>
      </c>
      <c r="H175" s="88" t="str">
        <f t="shared" si="125"/>
        <v>1</v>
      </c>
      <c r="I175" s="80" t="str">
        <f t="shared" si="133"/>
        <v>не соответствует</v>
      </c>
      <c r="J175" s="80" t="str">
        <f t="shared" si="126"/>
        <v>0,75</v>
      </c>
      <c r="K175" s="80">
        <v>0</v>
      </c>
      <c r="L175" s="80" t="str">
        <f t="shared" si="134"/>
        <v>укомплектован</v>
      </c>
      <c r="M175" s="80" t="str">
        <f t="shared" si="127"/>
        <v>1</v>
      </c>
      <c r="N175" s="102"/>
      <c r="O175" s="81">
        <f t="shared" si="135"/>
        <v>0.75</v>
      </c>
      <c r="P175" s="89">
        <f t="shared" si="136"/>
        <v>1316117</v>
      </c>
      <c r="Q175" s="89">
        <f t="shared" si="137"/>
        <v>987087.75</v>
      </c>
      <c r="R175" s="89">
        <f t="shared" si="138"/>
        <v>987088</v>
      </c>
      <c r="S175" s="90">
        <f t="shared" si="144"/>
        <v>82257.333333333328</v>
      </c>
      <c r="T175" s="90">
        <f t="shared" si="147"/>
        <v>82257.333333333328</v>
      </c>
      <c r="U175" s="90">
        <f t="shared" si="147"/>
        <v>82257.333333333328</v>
      </c>
      <c r="V175" s="90">
        <f t="shared" si="147"/>
        <v>82257.333333333328</v>
      </c>
      <c r="W175" s="90">
        <f t="shared" si="147"/>
        <v>82257.333333333328</v>
      </c>
      <c r="X175" s="90">
        <f t="shared" si="147"/>
        <v>82257.333333333328</v>
      </c>
      <c r="Y175" s="90">
        <f t="shared" si="147"/>
        <v>82257.333333333328</v>
      </c>
      <c r="Z175" s="90">
        <f t="shared" si="147"/>
        <v>82257.333333333328</v>
      </c>
      <c r="AA175" s="90">
        <f t="shared" si="147"/>
        <v>82257.333333333328</v>
      </c>
      <c r="AB175" s="90">
        <f t="shared" si="147"/>
        <v>82257.333333333328</v>
      </c>
      <c r="AC175" s="90">
        <f t="shared" si="147"/>
        <v>82257.333333333328</v>
      </c>
      <c r="AD175" s="90">
        <f t="shared" si="147"/>
        <v>82257.333333333328</v>
      </c>
      <c r="AE175" s="91">
        <f t="shared" si="129"/>
        <v>987088.00000000012</v>
      </c>
      <c r="AF175" s="90">
        <f t="shared" si="140"/>
        <v>11700</v>
      </c>
      <c r="AG175" s="90">
        <f t="shared" si="141"/>
        <v>11700</v>
      </c>
      <c r="AH175" s="90">
        <f t="shared" si="142"/>
        <v>11700</v>
      </c>
      <c r="AI175" s="90">
        <f t="shared" si="143"/>
        <v>11700</v>
      </c>
      <c r="AJ175" s="91">
        <v>46800</v>
      </c>
      <c r="AK175" s="92"/>
    </row>
    <row r="176" spans="1:37" ht="30" x14ac:dyDescent="0.25">
      <c r="A176" s="86">
        <f t="shared" si="128"/>
        <v>156</v>
      </c>
      <c r="B176" s="86"/>
      <c r="C176" s="86">
        <f t="shared" si="148"/>
        <v>28</v>
      </c>
      <c r="D176" s="87" t="s">
        <v>554</v>
      </c>
      <c r="E176" s="99">
        <v>192</v>
      </c>
      <c r="F176" s="77" t="str">
        <f t="shared" si="131"/>
        <v>от 100 до 900 жителей</v>
      </c>
      <c r="G176" s="100">
        <f t="shared" si="132"/>
        <v>1</v>
      </c>
      <c r="H176" s="88" t="str">
        <f t="shared" si="125"/>
        <v>1</v>
      </c>
      <c r="I176" s="80" t="str">
        <f t="shared" si="133"/>
        <v>не соответствует</v>
      </c>
      <c r="J176" s="80" t="str">
        <f t="shared" si="126"/>
        <v>0,75</v>
      </c>
      <c r="K176" s="80">
        <v>0</v>
      </c>
      <c r="L176" s="80" t="str">
        <f t="shared" si="134"/>
        <v>укомплектован</v>
      </c>
      <c r="M176" s="80" t="str">
        <f t="shared" si="127"/>
        <v>1</v>
      </c>
      <c r="N176" s="102"/>
      <c r="O176" s="81">
        <f t="shared" si="135"/>
        <v>0.75</v>
      </c>
      <c r="P176" s="89">
        <f t="shared" si="136"/>
        <v>1316117</v>
      </c>
      <c r="Q176" s="89">
        <f t="shared" si="137"/>
        <v>987087.75</v>
      </c>
      <c r="R176" s="89">
        <f t="shared" si="138"/>
        <v>987088</v>
      </c>
      <c r="S176" s="90">
        <f t="shared" si="144"/>
        <v>82257.333333333328</v>
      </c>
      <c r="T176" s="90">
        <f t="shared" si="147"/>
        <v>82257.333333333328</v>
      </c>
      <c r="U176" s="90">
        <f t="shared" si="147"/>
        <v>82257.333333333328</v>
      </c>
      <c r="V176" s="90">
        <f t="shared" si="147"/>
        <v>82257.333333333328</v>
      </c>
      <c r="W176" s="90">
        <f t="shared" si="147"/>
        <v>82257.333333333328</v>
      </c>
      <c r="X176" s="90">
        <f t="shared" si="147"/>
        <v>82257.333333333328</v>
      </c>
      <c r="Y176" s="90">
        <f t="shared" si="147"/>
        <v>82257.333333333328</v>
      </c>
      <c r="Z176" s="90">
        <f t="shared" si="147"/>
        <v>82257.333333333328</v>
      </c>
      <c r="AA176" s="90">
        <f t="shared" si="147"/>
        <v>82257.333333333328</v>
      </c>
      <c r="AB176" s="90">
        <f t="shared" si="147"/>
        <v>82257.333333333328</v>
      </c>
      <c r="AC176" s="90">
        <f t="shared" si="147"/>
        <v>82257.333333333328</v>
      </c>
      <c r="AD176" s="90">
        <f t="shared" si="147"/>
        <v>82257.333333333328</v>
      </c>
      <c r="AE176" s="91">
        <f t="shared" si="129"/>
        <v>987088.00000000012</v>
      </c>
      <c r="AF176" s="90">
        <f t="shared" si="140"/>
        <v>11700</v>
      </c>
      <c r="AG176" s="90">
        <f t="shared" si="141"/>
        <v>11700</v>
      </c>
      <c r="AH176" s="90">
        <f t="shared" si="142"/>
        <v>11700</v>
      </c>
      <c r="AI176" s="90">
        <f t="shared" si="143"/>
        <v>11700</v>
      </c>
      <c r="AJ176" s="91">
        <v>46800</v>
      </c>
      <c r="AK176" s="92"/>
    </row>
    <row r="177" spans="1:37" ht="30" x14ac:dyDescent="0.25">
      <c r="A177" s="86">
        <f t="shared" si="128"/>
        <v>157</v>
      </c>
      <c r="B177" s="86"/>
      <c r="C177" s="86">
        <f t="shared" si="148"/>
        <v>29</v>
      </c>
      <c r="D177" s="87" t="s">
        <v>555</v>
      </c>
      <c r="E177" s="99">
        <v>55</v>
      </c>
      <c r="F177" s="77" t="str">
        <f t="shared" si="131"/>
        <v>до 100 жителей</v>
      </c>
      <c r="G177" s="100">
        <f t="shared" si="132"/>
        <v>0</v>
      </c>
      <c r="H177" s="88">
        <f t="shared" si="125"/>
        <v>0.9</v>
      </c>
      <c r="I177" s="80" t="str">
        <f t="shared" si="133"/>
        <v>не соответствует</v>
      </c>
      <c r="J177" s="80" t="str">
        <f t="shared" si="126"/>
        <v>0,75</v>
      </c>
      <c r="K177" s="80">
        <v>0</v>
      </c>
      <c r="L177" s="80" t="str">
        <f t="shared" si="134"/>
        <v>не укомплектован</v>
      </c>
      <c r="M177" s="80" t="str">
        <f t="shared" si="127"/>
        <v>0,25</v>
      </c>
      <c r="N177" s="103">
        <v>1</v>
      </c>
      <c r="O177" s="81">
        <f t="shared" si="135"/>
        <v>0.16875000000000001</v>
      </c>
      <c r="P177" s="89">
        <f t="shared" si="136"/>
        <v>1184505.3</v>
      </c>
      <c r="Q177" s="89">
        <f t="shared" si="137"/>
        <v>888378.97500000009</v>
      </c>
      <c r="R177" s="89">
        <f t="shared" si="138"/>
        <v>222095</v>
      </c>
      <c r="S177" s="90">
        <f t="shared" si="144"/>
        <v>18507.916666666668</v>
      </c>
      <c r="T177" s="90">
        <f t="shared" si="147"/>
        <v>18507.916666666668</v>
      </c>
      <c r="U177" s="90">
        <f t="shared" si="147"/>
        <v>18507.916666666668</v>
      </c>
      <c r="V177" s="90">
        <f t="shared" si="147"/>
        <v>18507.916666666668</v>
      </c>
      <c r="W177" s="90">
        <f t="shared" si="147"/>
        <v>18507.916666666668</v>
      </c>
      <c r="X177" s="90">
        <f t="shared" si="147"/>
        <v>18507.916666666668</v>
      </c>
      <c r="Y177" s="90">
        <f t="shared" si="147"/>
        <v>18507.916666666668</v>
      </c>
      <c r="Z177" s="90">
        <f t="shared" si="147"/>
        <v>18507.916666666668</v>
      </c>
      <c r="AA177" s="90">
        <f t="shared" si="147"/>
        <v>18507.916666666668</v>
      </c>
      <c r="AB177" s="90">
        <f t="shared" si="147"/>
        <v>18507.916666666668</v>
      </c>
      <c r="AC177" s="90">
        <f t="shared" si="147"/>
        <v>18507.916666666668</v>
      </c>
      <c r="AD177" s="90">
        <f t="shared" si="147"/>
        <v>18507.916666666668</v>
      </c>
      <c r="AE177" s="91">
        <f t="shared" si="129"/>
        <v>222094.99999999997</v>
      </c>
      <c r="AF177" s="90">
        <f t="shared" si="140"/>
        <v>0</v>
      </c>
      <c r="AG177" s="90">
        <f t="shared" si="141"/>
        <v>0</v>
      </c>
      <c r="AH177" s="90">
        <f t="shared" si="142"/>
        <v>0</v>
      </c>
      <c r="AI177" s="90">
        <f t="shared" si="143"/>
        <v>0</v>
      </c>
      <c r="AJ177" s="91"/>
      <c r="AK177" s="92"/>
    </row>
    <row r="178" spans="1:37" ht="30" x14ac:dyDescent="0.25">
      <c r="A178" s="86">
        <f t="shared" si="128"/>
        <v>158</v>
      </c>
      <c r="B178" s="86"/>
      <c r="C178" s="86">
        <f t="shared" si="148"/>
        <v>30</v>
      </c>
      <c r="D178" s="87" t="s">
        <v>556</v>
      </c>
      <c r="E178" s="99">
        <v>89</v>
      </c>
      <c r="F178" s="77" t="str">
        <f t="shared" si="131"/>
        <v>до 100 жителей</v>
      </c>
      <c r="G178" s="100">
        <f t="shared" si="132"/>
        <v>0</v>
      </c>
      <c r="H178" s="88">
        <f t="shared" si="125"/>
        <v>0.9</v>
      </c>
      <c r="I178" s="80" t="str">
        <f t="shared" si="133"/>
        <v>не соответствует</v>
      </c>
      <c r="J178" s="80" t="str">
        <f t="shared" si="126"/>
        <v>0,75</v>
      </c>
      <c r="K178" s="80">
        <v>0</v>
      </c>
      <c r="L178" s="80" t="str">
        <f t="shared" si="134"/>
        <v>не укомплектован</v>
      </c>
      <c r="M178" s="80" t="str">
        <f t="shared" si="127"/>
        <v>0,25</v>
      </c>
      <c r="N178" s="103">
        <v>1</v>
      </c>
      <c r="O178" s="81">
        <f t="shared" si="135"/>
        <v>0.16875000000000001</v>
      </c>
      <c r="P178" s="89">
        <f t="shared" si="136"/>
        <v>1184505.3</v>
      </c>
      <c r="Q178" s="89">
        <f t="shared" si="137"/>
        <v>888378.97500000009</v>
      </c>
      <c r="R178" s="89">
        <f t="shared" si="138"/>
        <v>222095</v>
      </c>
      <c r="S178" s="90">
        <f t="shared" si="144"/>
        <v>18507.916666666668</v>
      </c>
      <c r="T178" s="90">
        <f t="shared" si="147"/>
        <v>18507.916666666668</v>
      </c>
      <c r="U178" s="90">
        <f t="shared" si="147"/>
        <v>18507.916666666668</v>
      </c>
      <c r="V178" s="90">
        <f t="shared" si="147"/>
        <v>18507.916666666668</v>
      </c>
      <c r="W178" s="90">
        <f t="shared" si="147"/>
        <v>18507.916666666668</v>
      </c>
      <c r="X178" s="90">
        <f t="shared" si="147"/>
        <v>18507.916666666668</v>
      </c>
      <c r="Y178" s="90">
        <f t="shared" si="147"/>
        <v>18507.916666666668</v>
      </c>
      <c r="Z178" s="90">
        <f t="shared" si="147"/>
        <v>18507.916666666668</v>
      </c>
      <c r="AA178" s="90">
        <f t="shared" si="147"/>
        <v>18507.916666666668</v>
      </c>
      <c r="AB178" s="90">
        <f t="shared" si="147"/>
        <v>18507.916666666668</v>
      </c>
      <c r="AC178" s="90">
        <f t="shared" si="147"/>
        <v>18507.916666666668</v>
      </c>
      <c r="AD178" s="90">
        <f t="shared" si="147"/>
        <v>18507.916666666668</v>
      </c>
      <c r="AE178" s="91">
        <f t="shared" si="129"/>
        <v>222094.99999999997</v>
      </c>
      <c r="AF178" s="90">
        <f t="shared" si="140"/>
        <v>0</v>
      </c>
      <c r="AG178" s="90">
        <f t="shared" si="141"/>
        <v>0</v>
      </c>
      <c r="AH178" s="90">
        <f t="shared" si="142"/>
        <v>0</v>
      </c>
      <c r="AI178" s="90">
        <f t="shared" si="143"/>
        <v>0</v>
      </c>
      <c r="AJ178" s="91"/>
      <c r="AK178" s="92"/>
    </row>
    <row r="179" spans="1:37" ht="30" x14ac:dyDescent="0.25">
      <c r="A179" s="86">
        <f t="shared" si="128"/>
        <v>159</v>
      </c>
      <c r="B179" s="86"/>
      <c r="C179" s="86">
        <f t="shared" si="148"/>
        <v>31</v>
      </c>
      <c r="D179" s="87" t="s">
        <v>557</v>
      </c>
      <c r="E179" s="99">
        <v>249</v>
      </c>
      <c r="F179" s="77" t="str">
        <f t="shared" si="131"/>
        <v>от 100 до 900 жителей</v>
      </c>
      <c r="G179" s="100">
        <f t="shared" si="132"/>
        <v>1</v>
      </c>
      <c r="H179" s="88" t="str">
        <f t="shared" si="125"/>
        <v>1</v>
      </c>
      <c r="I179" s="80" t="str">
        <f t="shared" si="133"/>
        <v>не соответствует</v>
      </c>
      <c r="J179" s="80" t="str">
        <f t="shared" si="126"/>
        <v>0,75</v>
      </c>
      <c r="K179" s="80">
        <v>0</v>
      </c>
      <c r="L179" s="80" t="str">
        <f t="shared" si="134"/>
        <v>укомплектован</v>
      </c>
      <c r="M179" s="80" t="str">
        <f t="shared" si="127"/>
        <v>1</v>
      </c>
      <c r="N179" s="102"/>
      <c r="O179" s="81">
        <f t="shared" si="135"/>
        <v>0.75</v>
      </c>
      <c r="P179" s="89">
        <f t="shared" si="136"/>
        <v>1316117</v>
      </c>
      <c r="Q179" s="89">
        <f t="shared" si="137"/>
        <v>987087.75</v>
      </c>
      <c r="R179" s="89">
        <f t="shared" si="138"/>
        <v>987088</v>
      </c>
      <c r="S179" s="90">
        <f t="shared" si="144"/>
        <v>82257.333333333328</v>
      </c>
      <c r="T179" s="90">
        <f t="shared" si="147"/>
        <v>82257.333333333328</v>
      </c>
      <c r="U179" s="90">
        <f t="shared" si="147"/>
        <v>82257.333333333328</v>
      </c>
      <c r="V179" s="90">
        <f t="shared" si="147"/>
        <v>82257.333333333328</v>
      </c>
      <c r="W179" s="90">
        <f t="shared" si="147"/>
        <v>82257.333333333328</v>
      </c>
      <c r="X179" s="90">
        <f t="shared" si="147"/>
        <v>82257.333333333328</v>
      </c>
      <c r="Y179" s="90">
        <f t="shared" si="147"/>
        <v>82257.333333333328</v>
      </c>
      <c r="Z179" s="90">
        <f t="shared" si="147"/>
        <v>82257.333333333328</v>
      </c>
      <c r="AA179" s="90">
        <f t="shared" si="147"/>
        <v>82257.333333333328</v>
      </c>
      <c r="AB179" s="90">
        <f t="shared" si="147"/>
        <v>82257.333333333328</v>
      </c>
      <c r="AC179" s="90">
        <f t="shared" si="147"/>
        <v>82257.333333333328</v>
      </c>
      <c r="AD179" s="90">
        <f t="shared" si="147"/>
        <v>82257.333333333328</v>
      </c>
      <c r="AE179" s="91">
        <f t="shared" si="129"/>
        <v>987088.00000000012</v>
      </c>
      <c r="AF179" s="90">
        <f t="shared" si="140"/>
        <v>11700</v>
      </c>
      <c r="AG179" s="90">
        <f t="shared" si="141"/>
        <v>11700</v>
      </c>
      <c r="AH179" s="90">
        <f t="shared" si="142"/>
        <v>11700</v>
      </c>
      <c r="AI179" s="90">
        <f t="shared" si="143"/>
        <v>11700</v>
      </c>
      <c r="AJ179" s="91">
        <v>46800</v>
      </c>
      <c r="AK179" s="92"/>
    </row>
    <row r="180" spans="1:37" ht="30" x14ac:dyDescent="0.25">
      <c r="A180" s="86">
        <f t="shared" si="128"/>
        <v>160</v>
      </c>
      <c r="B180" s="86"/>
      <c r="C180" s="86">
        <f t="shared" si="148"/>
        <v>32</v>
      </c>
      <c r="D180" s="87" t="s">
        <v>558</v>
      </c>
      <c r="E180" s="99">
        <v>63</v>
      </c>
      <c r="F180" s="77" t="str">
        <f t="shared" si="131"/>
        <v>до 100 жителей</v>
      </c>
      <c r="G180" s="100">
        <f t="shared" si="132"/>
        <v>0</v>
      </c>
      <c r="H180" s="88">
        <f t="shared" si="125"/>
        <v>0.9</v>
      </c>
      <c r="I180" s="80" t="str">
        <f t="shared" si="133"/>
        <v>не соответствует</v>
      </c>
      <c r="J180" s="80" t="str">
        <f t="shared" si="126"/>
        <v>0,75</v>
      </c>
      <c r="K180" s="80">
        <v>0</v>
      </c>
      <c r="L180" s="80" t="str">
        <f t="shared" si="134"/>
        <v>укомплектован</v>
      </c>
      <c r="M180" s="80" t="str">
        <f t="shared" si="127"/>
        <v>1</v>
      </c>
      <c r="N180" s="102">
        <v>0</v>
      </c>
      <c r="O180" s="81">
        <f t="shared" si="135"/>
        <v>0.67500000000000004</v>
      </c>
      <c r="P180" s="89">
        <f t="shared" si="136"/>
        <v>1184505.3</v>
      </c>
      <c r="Q180" s="89">
        <f t="shared" si="137"/>
        <v>888378.97500000009</v>
      </c>
      <c r="R180" s="89">
        <f t="shared" si="138"/>
        <v>888379</v>
      </c>
      <c r="S180" s="90">
        <f t="shared" si="144"/>
        <v>74031.583333333328</v>
      </c>
      <c r="T180" s="90">
        <f t="shared" si="147"/>
        <v>74031.583333333328</v>
      </c>
      <c r="U180" s="90">
        <f t="shared" si="147"/>
        <v>74031.583333333328</v>
      </c>
      <c r="V180" s="90">
        <f t="shared" si="147"/>
        <v>74031.583333333328</v>
      </c>
      <c r="W180" s="90">
        <f t="shared" si="147"/>
        <v>74031.583333333328</v>
      </c>
      <c r="X180" s="90">
        <f t="shared" si="147"/>
        <v>74031.583333333328</v>
      </c>
      <c r="Y180" s="90">
        <f t="shared" si="147"/>
        <v>74031.583333333328</v>
      </c>
      <c r="Z180" s="90">
        <f t="shared" si="147"/>
        <v>74031.583333333328</v>
      </c>
      <c r="AA180" s="90">
        <f t="shared" si="147"/>
        <v>74031.583333333328</v>
      </c>
      <c r="AB180" s="90">
        <f t="shared" si="147"/>
        <v>74031.583333333328</v>
      </c>
      <c r="AC180" s="90">
        <f t="shared" si="147"/>
        <v>74031.583333333328</v>
      </c>
      <c r="AD180" s="90">
        <f t="shared" si="147"/>
        <v>74031.583333333328</v>
      </c>
      <c r="AE180" s="91">
        <f t="shared" si="129"/>
        <v>888379.00000000012</v>
      </c>
      <c r="AF180" s="90">
        <f t="shared" si="140"/>
        <v>0</v>
      </c>
      <c r="AG180" s="90">
        <f t="shared" si="141"/>
        <v>0</v>
      </c>
      <c r="AH180" s="90">
        <f t="shared" si="142"/>
        <v>0</v>
      </c>
      <c r="AI180" s="90">
        <f t="shared" si="143"/>
        <v>0</v>
      </c>
      <c r="AJ180" s="91"/>
      <c r="AK180" s="92"/>
    </row>
    <row r="181" spans="1:37" x14ac:dyDescent="0.25">
      <c r="A181" s="72"/>
      <c r="B181" s="72">
        <v>10</v>
      </c>
      <c r="C181" s="72"/>
      <c r="D181" s="74" t="s">
        <v>559</v>
      </c>
      <c r="E181" s="99"/>
      <c r="F181" s="77"/>
      <c r="G181" s="100"/>
      <c r="H181" s="88"/>
      <c r="I181" s="80"/>
      <c r="J181" s="80"/>
      <c r="K181" s="80"/>
      <c r="L181" s="80"/>
      <c r="M181" s="80"/>
      <c r="N181" s="102"/>
      <c r="O181" s="81"/>
      <c r="P181" s="82">
        <f t="shared" ref="P181:AD181" si="149">SUM(P182:P184)</f>
        <v>3948351</v>
      </c>
      <c r="Q181" s="82">
        <f t="shared" si="149"/>
        <v>2961263.25</v>
      </c>
      <c r="R181" s="82">
        <f t="shared" si="149"/>
        <v>2961264</v>
      </c>
      <c r="S181" s="83">
        <f t="shared" si="149"/>
        <v>246772</v>
      </c>
      <c r="T181" s="83">
        <f t="shared" si="149"/>
        <v>246772</v>
      </c>
      <c r="U181" s="83">
        <f t="shared" si="149"/>
        <v>246772</v>
      </c>
      <c r="V181" s="83">
        <f t="shared" si="149"/>
        <v>246772</v>
      </c>
      <c r="W181" s="83">
        <f t="shared" si="149"/>
        <v>246772</v>
      </c>
      <c r="X181" s="83">
        <f t="shared" si="149"/>
        <v>246772</v>
      </c>
      <c r="Y181" s="83">
        <f t="shared" si="149"/>
        <v>246772</v>
      </c>
      <c r="Z181" s="83">
        <f t="shared" si="149"/>
        <v>246772</v>
      </c>
      <c r="AA181" s="83">
        <f t="shared" si="149"/>
        <v>246772</v>
      </c>
      <c r="AB181" s="83">
        <f t="shared" si="149"/>
        <v>246772</v>
      </c>
      <c r="AC181" s="83">
        <f t="shared" si="149"/>
        <v>246772</v>
      </c>
      <c r="AD181" s="83">
        <f t="shared" si="149"/>
        <v>246772</v>
      </c>
      <c r="AE181" s="84">
        <f>SUM(AE182:AE184)</f>
        <v>2961264.0000000005</v>
      </c>
      <c r="AF181" s="85">
        <f t="shared" ref="AF181:AI181" si="150">SUM(AF182:AF184)</f>
        <v>27341.759999999998</v>
      </c>
      <c r="AG181" s="85">
        <f t="shared" si="150"/>
        <v>27341.759999999998</v>
      </c>
      <c r="AH181" s="85">
        <f t="shared" si="150"/>
        <v>27341.759999999998</v>
      </c>
      <c r="AI181" s="85">
        <f t="shared" si="150"/>
        <v>27341.759999999998</v>
      </c>
      <c r="AJ181" s="84">
        <f>SUM(AJ182:AJ184)</f>
        <v>109367.03999999999</v>
      </c>
      <c r="AK181" s="94"/>
    </row>
    <row r="182" spans="1:37" x14ac:dyDescent="0.25">
      <c r="A182" s="86">
        <f>A180+1</f>
        <v>161</v>
      </c>
      <c r="B182" s="86"/>
      <c r="C182" s="86">
        <v>1</v>
      </c>
      <c r="D182" s="87" t="s">
        <v>560</v>
      </c>
      <c r="E182" s="99">
        <v>395</v>
      </c>
      <c r="F182" s="77" t="str">
        <f>IF(G182=0,"до 100 жителей",IF(G182=1,"от 100 до 900 жителей",IF(G182=2,"от 900 до 1500 жителей",IF(G182=3,"от 1500 до 2000 жителей",IF(G182=4,"более 2000 жителей")))))</f>
        <v>от 100 до 900 жителей</v>
      </c>
      <c r="G182" s="100">
        <f>IF(E182&lt;100,0,(IF(E182&lt;900,1,(IF(E182&lt;1500,2,IF(E182&lt;2000,3,4))))))</f>
        <v>1</v>
      </c>
      <c r="H182" s="88" t="str">
        <f t="shared" si="125"/>
        <v>1</v>
      </c>
      <c r="I182" s="80" t="str">
        <f>IF(K182=0,"не соответствует",IF(K182=1,"соответствует",))</f>
        <v>не соответствует</v>
      </c>
      <c r="J182" s="80" t="str">
        <f t="shared" si="126"/>
        <v>0,75</v>
      </c>
      <c r="K182" s="80">
        <v>0</v>
      </c>
      <c r="L182" s="80" t="str">
        <f>IF(N182=0,"укомплектован",IF(N182=1,"не укомплектован",))</f>
        <v>укомплектован</v>
      </c>
      <c r="M182" s="80" t="str">
        <f t="shared" si="127"/>
        <v>1</v>
      </c>
      <c r="N182" s="102"/>
      <c r="O182" s="81">
        <f>H182*J182*M182</f>
        <v>0.75</v>
      </c>
      <c r="P182" s="89">
        <f>IF(G182=0,$E$3*H182,IF(G182=4,$E$5*H182,IF(G182=1,$E$3,IF(G182=2,$E$4,IF(G182=3,$E$5)))))</f>
        <v>1316117</v>
      </c>
      <c r="Q182" s="89">
        <f>IF(K182=0,P182*$I$7,P182)</f>
        <v>987087.75</v>
      </c>
      <c r="R182" s="89">
        <f>ROUND(IF(N182=1,Q182*$R$7,Q182),0)</f>
        <v>987088</v>
      </c>
      <c r="S182" s="90">
        <f>R182/12</f>
        <v>82257.333333333328</v>
      </c>
      <c r="T182" s="90">
        <f>S182</f>
        <v>82257.333333333328</v>
      </c>
      <c r="U182" s="90">
        <f t="shared" ref="U182:AD182" si="151">T182</f>
        <v>82257.333333333328</v>
      </c>
      <c r="V182" s="90">
        <f t="shared" si="151"/>
        <v>82257.333333333328</v>
      </c>
      <c r="W182" s="90">
        <f t="shared" si="151"/>
        <v>82257.333333333328</v>
      </c>
      <c r="X182" s="90">
        <f t="shared" si="151"/>
        <v>82257.333333333328</v>
      </c>
      <c r="Y182" s="90">
        <f t="shared" si="151"/>
        <v>82257.333333333328</v>
      </c>
      <c r="Z182" s="90">
        <f t="shared" si="151"/>
        <v>82257.333333333328</v>
      </c>
      <c r="AA182" s="90">
        <f t="shared" si="151"/>
        <v>82257.333333333328</v>
      </c>
      <c r="AB182" s="90">
        <f t="shared" si="151"/>
        <v>82257.333333333328</v>
      </c>
      <c r="AC182" s="90">
        <f t="shared" si="151"/>
        <v>82257.333333333328</v>
      </c>
      <c r="AD182" s="90">
        <f t="shared" si="151"/>
        <v>82257.333333333328</v>
      </c>
      <c r="AE182" s="91">
        <f t="shared" si="129"/>
        <v>987088.00000000012</v>
      </c>
      <c r="AF182" s="90">
        <f t="shared" ref="AF182:AF184" si="152">AJ182/4</f>
        <v>13670.88</v>
      </c>
      <c r="AG182" s="90">
        <f t="shared" ref="AG182:AG184" si="153">AJ182/4</f>
        <v>13670.88</v>
      </c>
      <c r="AH182" s="90">
        <f t="shared" ref="AH182:AH184" si="154">AJ182/4</f>
        <v>13670.88</v>
      </c>
      <c r="AI182" s="90">
        <f t="shared" ref="AI182:AI184" si="155">AJ182/4</f>
        <v>13670.88</v>
      </c>
      <c r="AJ182" s="91">
        <v>54683.519999999997</v>
      </c>
      <c r="AK182" s="92"/>
    </row>
    <row r="183" spans="1:37" x14ac:dyDescent="0.25">
      <c r="A183" s="86">
        <f t="shared" si="128"/>
        <v>162</v>
      </c>
      <c r="B183" s="86"/>
      <c r="C183" s="86">
        <v>2</v>
      </c>
      <c r="D183" s="87" t="s">
        <v>561</v>
      </c>
      <c r="E183" s="99">
        <v>462</v>
      </c>
      <c r="F183" s="77" t="str">
        <f>IF(G183=0,"до 100 жителей",IF(G183=1,"от 100 до 900 жителей",IF(G183=2,"от 900 до 1500 жителей",IF(G183=3,"от 1500 до 2000 жителей",IF(G183=4,"более 2000 жителей")))))</f>
        <v>от 100 до 900 жителей</v>
      </c>
      <c r="G183" s="100">
        <f>IF(E183&lt;100,0,(IF(E183&lt;900,1,(IF(E183&lt;1500,2,IF(E183&lt;2000,3,4))))))</f>
        <v>1</v>
      </c>
      <c r="H183" s="88" t="str">
        <f t="shared" si="125"/>
        <v>1</v>
      </c>
      <c r="I183" s="80" t="str">
        <f>IF(K183=0,"не соответствует",IF(K183=1,"соответствует",))</f>
        <v>не соответствует</v>
      </c>
      <c r="J183" s="80" t="str">
        <f t="shared" si="126"/>
        <v>0,75</v>
      </c>
      <c r="K183" s="80">
        <v>0</v>
      </c>
      <c r="L183" s="80" t="str">
        <f>IF(N183=0,"укомплектован",IF(N183=1,"не укомплектован",))</f>
        <v>укомплектован</v>
      </c>
      <c r="M183" s="80" t="str">
        <f t="shared" si="127"/>
        <v>1</v>
      </c>
      <c r="N183" s="102"/>
      <c r="O183" s="81">
        <f>H183*J183*M183</f>
        <v>0.75</v>
      </c>
      <c r="P183" s="89">
        <f>IF(G183=0,$E$3*H183,IF(G183=4,$E$5*H183,IF(G183=1,$E$3,IF(G183=2,$E$4,IF(G183=3,$E$5)))))</f>
        <v>1316117</v>
      </c>
      <c r="Q183" s="89">
        <f>IF(K183=0,P183*$I$7,P183)</f>
        <v>987087.75</v>
      </c>
      <c r="R183" s="89">
        <f>ROUND(IF(N183=1,Q183*$R$7,Q183),0)</f>
        <v>987088</v>
      </c>
      <c r="S183" s="90">
        <f>R183/12</f>
        <v>82257.333333333328</v>
      </c>
      <c r="T183" s="90">
        <f t="shared" ref="T183:AD184" si="156">S183</f>
        <v>82257.333333333328</v>
      </c>
      <c r="U183" s="90">
        <f t="shared" si="156"/>
        <v>82257.333333333328</v>
      </c>
      <c r="V183" s="90">
        <f t="shared" si="156"/>
        <v>82257.333333333328</v>
      </c>
      <c r="W183" s="90">
        <f t="shared" si="156"/>
        <v>82257.333333333328</v>
      </c>
      <c r="X183" s="90">
        <f t="shared" si="156"/>
        <v>82257.333333333328</v>
      </c>
      <c r="Y183" s="90">
        <f t="shared" si="156"/>
        <v>82257.333333333328</v>
      </c>
      <c r="Z183" s="90">
        <f t="shared" si="156"/>
        <v>82257.333333333328</v>
      </c>
      <c r="AA183" s="90">
        <f t="shared" si="156"/>
        <v>82257.333333333328</v>
      </c>
      <c r="AB183" s="90">
        <f t="shared" si="156"/>
        <v>82257.333333333328</v>
      </c>
      <c r="AC183" s="90">
        <f t="shared" si="156"/>
        <v>82257.333333333328</v>
      </c>
      <c r="AD183" s="90">
        <f t="shared" si="156"/>
        <v>82257.333333333328</v>
      </c>
      <c r="AE183" s="91">
        <f t="shared" si="129"/>
        <v>987088.00000000012</v>
      </c>
      <c r="AF183" s="90">
        <f t="shared" si="152"/>
        <v>0</v>
      </c>
      <c r="AG183" s="90">
        <f t="shared" si="153"/>
        <v>0</v>
      </c>
      <c r="AH183" s="90">
        <f t="shared" si="154"/>
        <v>0</v>
      </c>
      <c r="AI183" s="90">
        <f t="shared" si="155"/>
        <v>0</v>
      </c>
      <c r="AJ183" s="91"/>
      <c r="AK183" s="92"/>
    </row>
    <row r="184" spans="1:37" x14ac:dyDescent="0.25">
      <c r="A184" s="86">
        <f t="shared" si="128"/>
        <v>163</v>
      </c>
      <c r="B184" s="86"/>
      <c r="C184" s="86">
        <v>3</v>
      </c>
      <c r="D184" s="87" t="s">
        <v>562</v>
      </c>
      <c r="E184" s="99">
        <v>702</v>
      </c>
      <c r="F184" s="77" t="str">
        <f>IF(G184=0,"до 100 жителей",IF(G184=1,"от 100 до 900 жителей",IF(G184=2,"от 900 до 1500 жителей",IF(G184=3,"от 1500 до 2000 жителей",IF(G184=4,"более 2000 жителей")))))</f>
        <v>от 100 до 900 жителей</v>
      </c>
      <c r="G184" s="100">
        <f>IF(E184&lt;100,0,(IF(E184&lt;900,1,(IF(E184&lt;1500,2,IF(E184&lt;2000,3,4))))))</f>
        <v>1</v>
      </c>
      <c r="H184" s="88" t="str">
        <f t="shared" si="125"/>
        <v>1</v>
      </c>
      <c r="I184" s="80" t="str">
        <f>IF(K184=0,"не соответствует",IF(K184=1,"соответствует",))</f>
        <v>не соответствует</v>
      </c>
      <c r="J184" s="80" t="str">
        <f t="shared" si="126"/>
        <v>0,75</v>
      </c>
      <c r="K184" s="80">
        <v>0</v>
      </c>
      <c r="L184" s="80" t="str">
        <f>IF(N184=0,"укомплектован",IF(N184=1,"не укомплектован",))</f>
        <v>укомплектован</v>
      </c>
      <c r="M184" s="80" t="str">
        <f t="shared" si="127"/>
        <v>1</v>
      </c>
      <c r="N184" s="102"/>
      <c r="O184" s="81">
        <f>H184*J184*M184</f>
        <v>0.75</v>
      </c>
      <c r="P184" s="89">
        <f>IF(G184=0,$E$3*H184,IF(G184=4,$E$5*H184,IF(G184=1,$E$3,IF(G184=2,$E$4,IF(G184=3,$E$5)))))</f>
        <v>1316117</v>
      </c>
      <c r="Q184" s="89">
        <f>IF(K184=0,P184*$I$7,P184)</f>
        <v>987087.75</v>
      </c>
      <c r="R184" s="89">
        <f>ROUND(IF(N184=1,Q184*$R$7,Q184),0)</f>
        <v>987088</v>
      </c>
      <c r="S184" s="90">
        <f>R184/12</f>
        <v>82257.333333333328</v>
      </c>
      <c r="T184" s="90">
        <f t="shared" si="156"/>
        <v>82257.333333333328</v>
      </c>
      <c r="U184" s="90">
        <f t="shared" si="156"/>
        <v>82257.333333333328</v>
      </c>
      <c r="V184" s="90">
        <f t="shared" si="156"/>
        <v>82257.333333333328</v>
      </c>
      <c r="W184" s="90">
        <f t="shared" si="156"/>
        <v>82257.333333333328</v>
      </c>
      <c r="X184" s="90">
        <f t="shared" si="156"/>
        <v>82257.333333333328</v>
      </c>
      <c r="Y184" s="90">
        <f t="shared" si="156"/>
        <v>82257.333333333328</v>
      </c>
      <c r="Z184" s="90">
        <f t="shared" si="156"/>
        <v>82257.333333333328</v>
      </c>
      <c r="AA184" s="90">
        <f t="shared" si="156"/>
        <v>82257.333333333328</v>
      </c>
      <c r="AB184" s="90">
        <f t="shared" si="156"/>
        <v>82257.333333333328</v>
      </c>
      <c r="AC184" s="90">
        <f t="shared" si="156"/>
        <v>82257.333333333328</v>
      </c>
      <c r="AD184" s="90">
        <f t="shared" si="156"/>
        <v>82257.333333333328</v>
      </c>
      <c r="AE184" s="91">
        <f t="shared" si="129"/>
        <v>987088.00000000012</v>
      </c>
      <c r="AF184" s="90">
        <f t="shared" si="152"/>
        <v>13670.88</v>
      </c>
      <c r="AG184" s="90">
        <f t="shared" si="153"/>
        <v>13670.88</v>
      </c>
      <c r="AH184" s="90">
        <f t="shared" si="154"/>
        <v>13670.88</v>
      </c>
      <c r="AI184" s="90">
        <f t="shared" si="155"/>
        <v>13670.88</v>
      </c>
      <c r="AJ184" s="91">
        <v>54683.519999999997</v>
      </c>
      <c r="AK184" s="92"/>
    </row>
    <row r="185" spans="1:37" x14ac:dyDescent="0.25">
      <c r="A185" s="72"/>
      <c r="B185" s="72">
        <v>11</v>
      </c>
      <c r="C185" s="72"/>
      <c r="D185" s="74" t="s">
        <v>563</v>
      </c>
      <c r="E185" s="99"/>
      <c r="F185" s="77"/>
      <c r="G185" s="100"/>
      <c r="H185" s="88"/>
      <c r="I185" s="80"/>
      <c r="J185" s="80"/>
      <c r="K185" s="80"/>
      <c r="L185" s="80"/>
      <c r="M185" s="80"/>
      <c r="N185" s="102"/>
      <c r="O185" s="81"/>
      <c r="P185" s="82">
        <f>SUM(P186)</f>
        <v>1316117</v>
      </c>
      <c r="Q185" s="82">
        <f>SUM(Q186)</f>
        <v>987087.75</v>
      </c>
      <c r="R185" s="82">
        <f>SUM(R186)</f>
        <v>987088</v>
      </c>
      <c r="S185" s="83">
        <f>S186</f>
        <v>82257.333333333328</v>
      </c>
      <c r="T185" s="83">
        <f t="shared" ref="T185:AC185" si="157">T186</f>
        <v>82257.333333333328</v>
      </c>
      <c r="U185" s="83">
        <f t="shared" si="157"/>
        <v>82257.333333333328</v>
      </c>
      <c r="V185" s="83">
        <f t="shared" si="157"/>
        <v>82257.333333333328</v>
      </c>
      <c r="W185" s="83">
        <f t="shared" si="157"/>
        <v>82257.333333333328</v>
      </c>
      <c r="X185" s="83">
        <f t="shared" si="157"/>
        <v>82257.333333333328</v>
      </c>
      <c r="Y185" s="83">
        <f t="shared" si="157"/>
        <v>82257.333333333328</v>
      </c>
      <c r="Z185" s="83">
        <f t="shared" si="157"/>
        <v>82257.333333333328</v>
      </c>
      <c r="AA185" s="83">
        <f t="shared" si="157"/>
        <v>82257.333333333328</v>
      </c>
      <c r="AB185" s="83">
        <f t="shared" si="157"/>
        <v>82257.333333333328</v>
      </c>
      <c r="AC185" s="83">
        <f t="shared" si="157"/>
        <v>82257.333333333328</v>
      </c>
      <c r="AD185" s="83">
        <f>SUM(AD186)</f>
        <v>82257.333333333328</v>
      </c>
      <c r="AE185" s="84">
        <f>SUM(AE186)</f>
        <v>987088.00000000012</v>
      </c>
      <c r="AF185" s="85">
        <f t="shared" ref="AF185:AI185" si="158">SUM(AF186)</f>
        <v>13670.88</v>
      </c>
      <c r="AG185" s="85">
        <f t="shared" si="158"/>
        <v>13670.88</v>
      </c>
      <c r="AH185" s="85">
        <f t="shared" si="158"/>
        <v>13670.88</v>
      </c>
      <c r="AI185" s="85">
        <f t="shared" si="158"/>
        <v>13670.88</v>
      </c>
      <c r="AJ185" s="84">
        <f>SUM(AJ186)</f>
        <v>54683.519999999997</v>
      </c>
      <c r="AK185" s="94"/>
    </row>
    <row r="186" spans="1:37" x14ac:dyDescent="0.25">
      <c r="A186" s="86">
        <f>A184+1</f>
        <v>164</v>
      </c>
      <c r="B186" s="86"/>
      <c r="C186" s="86">
        <v>1</v>
      </c>
      <c r="D186" s="87" t="s">
        <v>564</v>
      </c>
      <c r="E186" s="99">
        <v>283</v>
      </c>
      <c r="F186" s="77" t="str">
        <f>IF(G186=0,"до 100 жителей",IF(G186=1,"от 100 до 900 жителей",IF(G186=2,"от 900 до 1500 жителей",IF(G186=3,"от 1500 до 2000 жителей",IF(G186=4,"более 2000 жителей")))))</f>
        <v>от 100 до 900 жителей</v>
      </c>
      <c r="G186" s="100">
        <f>IF(E186&lt;100,0,(IF(E186&lt;900,1,(IF(E186&lt;1500,2,IF(E186&lt;2000,3,4))))))</f>
        <v>1</v>
      </c>
      <c r="H186" s="88" t="str">
        <f t="shared" si="125"/>
        <v>1</v>
      </c>
      <c r="I186" s="80" t="str">
        <f>IF(K186=0,"не соответствует",IF(K186=1,"соответствует",))</f>
        <v>не соответствует</v>
      </c>
      <c r="J186" s="80" t="str">
        <f t="shared" si="126"/>
        <v>0,75</v>
      </c>
      <c r="K186" s="80">
        <v>0</v>
      </c>
      <c r="L186" s="80" t="str">
        <f>IF(N186=0,"укомплектован",IF(N186=1,"не укомплектован",))</f>
        <v>укомплектован</v>
      </c>
      <c r="M186" s="80" t="str">
        <f t="shared" si="127"/>
        <v>1</v>
      </c>
      <c r="N186" s="102"/>
      <c r="O186" s="81">
        <f>H186*J186*M186</f>
        <v>0.75</v>
      </c>
      <c r="P186" s="89">
        <f>IF(G186=0,$E$3*H186,IF(G186=4,$E$5*H186,IF(G186=1,$E$3,IF(G186=2,$E$4,IF(G186=3,$E$5)))))</f>
        <v>1316117</v>
      </c>
      <c r="Q186" s="89">
        <f>IF(K186=0,P186*$I$7,P186)</f>
        <v>987087.75</v>
      </c>
      <c r="R186" s="89">
        <f>ROUND(IF(N186=1,Q186*$R$7,Q186),0)</f>
        <v>987088</v>
      </c>
      <c r="S186" s="90">
        <f>R186/12</f>
        <v>82257.333333333328</v>
      </c>
      <c r="T186" s="90">
        <f>S186</f>
        <v>82257.333333333328</v>
      </c>
      <c r="U186" s="90">
        <f t="shared" ref="U186:AD186" si="159">T186</f>
        <v>82257.333333333328</v>
      </c>
      <c r="V186" s="90">
        <f t="shared" si="159"/>
        <v>82257.333333333328</v>
      </c>
      <c r="W186" s="90">
        <f t="shared" si="159"/>
        <v>82257.333333333328</v>
      </c>
      <c r="X186" s="90">
        <f t="shared" si="159"/>
        <v>82257.333333333328</v>
      </c>
      <c r="Y186" s="90">
        <f t="shared" si="159"/>
        <v>82257.333333333328</v>
      </c>
      <c r="Z186" s="90">
        <f t="shared" si="159"/>
        <v>82257.333333333328</v>
      </c>
      <c r="AA186" s="90">
        <f t="shared" si="159"/>
        <v>82257.333333333328</v>
      </c>
      <c r="AB186" s="90">
        <f t="shared" si="159"/>
        <v>82257.333333333328</v>
      </c>
      <c r="AC186" s="90">
        <f t="shared" si="159"/>
        <v>82257.333333333328</v>
      </c>
      <c r="AD186" s="90">
        <f t="shared" si="159"/>
        <v>82257.333333333328</v>
      </c>
      <c r="AE186" s="91">
        <f t="shared" si="129"/>
        <v>987088.00000000012</v>
      </c>
      <c r="AF186" s="90">
        <f>AJ186/4</f>
        <v>13670.88</v>
      </c>
      <c r="AG186" s="90">
        <f>AJ186/4</f>
        <v>13670.88</v>
      </c>
      <c r="AH186" s="90">
        <f>AJ186/4</f>
        <v>13670.88</v>
      </c>
      <c r="AI186" s="90">
        <f>AJ186/4</f>
        <v>13670.88</v>
      </c>
      <c r="AJ186" s="91">
        <v>54683.519999999997</v>
      </c>
      <c r="AK186" s="92"/>
    </row>
    <row r="187" spans="1:37" ht="30" customHeight="1" x14ac:dyDescent="0.25">
      <c r="A187" s="72"/>
      <c r="B187" s="72">
        <v>12</v>
      </c>
      <c r="C187" s="72"/>
      <c r="D187" s="74" t="s">
        <v>565</v>
      </c>
      <c r="E187" s="99"/>
      <c r="F187" s="77"/>
      <c r="G187" s="100"/>
      <c r="H187" s="88"/>
      <c r="I187" s="80"/>
      <c r="J187" s="80"/>
      <c r="K187" s="80"/>
      <c r="L187" s="80"/>
      <c r="M187" s="80"/>
      <c r="N187" s="102"/>
      <c r="O187" s="81"/>
      <c r="P187" s="82">
        <f>SUM(P188:P234)</f>
        <v>68588511.200000003</v>
      </c>
      <c r="Q187" s="82">
        <f>SUM(Q188:Q234)</f>
        <v>54073617.399999999</v>
      </c>
      <c r="R187" s="82">
        <f>SUM(R188:R235)</f>
        <v>51433164</v>
      </c>
      <c r="S187" s="83">
        <f t="shared" ref="S187:AD187" si="160">SUM(S188:S235)</f>
        <v>4286097</v>
      </c>
      <c r="T187" s="83">
        <f t="shared" si="160"/>
        <v>4286097</v>
      </c>
      <c r="U187" s="83">
        <f t="shared" si="160"/>
        <v>4286097</v>
      </c>
      <c r="V187" s="83">
        <f t="shared" si="160"/>
        <v>4286097</v>
      </c>
      <c r="W187" s="83">
        <f t="shared" si="160"/>
        <v>4286097</v>
      </c>
      <c r="X187" s="83">
        <f t="shared" si="160"/>
        <v>4286097</v>
      </c>
      <c r="Y187" s="83">
        <f t="shared" si="160"/>
        <v>4286097</v>
      </c>
      <c r="Z187" s="83">
        <f t="shared" si="160"/>
        <v>4286097</v>
      </c>
      <c r="AA187" s="83">
        <f t="shared" si="160"/>
        <v>4286097</v>
      </c>
      <c r="AB187" s="83">
        <f t="shared" si="160"/>
        <v>4286097</v>
      </c>
      <c r="AC187" s="83">
        <f t="shared" si="160"/>
        <v>4286097</v>
      </c>
      <c r="AD187" s="83">
        <f t="shared" si="160"/>
        <v>4286097</v>
      </c>
      <c r="AE187" s="84">
        <f>SUM(AE188:AE235)</f>
        <v>51433164</v>
      </c>
      <c r="AF187" s="85">
        <f t="shared" ref="AF187:AI187" si="161">SUM(AF188:AF235)</f>
        <v>431134.08000000007</v>
      </c>
      <c r="AG187" s="85">
        <f t="shared" si="161"/>
        <v>431134.08000000007</v>
      </c>
      <c r="AH187" s="85">
        <f t="shared" si="161"/>
        <v>431134.08000000007</v>
      </c>
      <c r="AI187" s="85">
        <f t="shared" si="161"/>
        <v>431134.08000000007</v>
      </c>
      <c r="AJ187" s="84">
        <f>SUM(AJ188:AJ235)</f>
        <v>1724536.3200000003</v>
      </c>
      <c r="AK187" s="94"/>
    </row>
    <row r="188" spans="1:37" ht="30" x14ac:dyDescent="0.25">
      <c r="A188" s="86">
        <f>A186+1</f>
        <v>165</v>
      </c>
      <c r="B188" s="86"/>
      <c r="C188" s="86">
        <v>1</v>
      </c>
      <c r="D188" s="87" t="s">
        <v>566</v>
      </c>
      <c r="E188" s="99">
        <v>178</v>
      </c>
      <c r="F188" s="77" t="str">
        <f t="shared" ref="F188:F235" si="162">IF(G188=0,"до 100 жителей",IF(G188=1,"от 100 до 900 жителей",IF(G188=2,"от 900 до 1500 жителей",IF(G188=3,"от 1500 до 2000 жителей",IF(G188=4,"более 2000 жителей")))))</f>
        <v>от 100 до 900 жителей</v>
      </c>
      <c r="G188" s="100">
        <f t="shared" ref="G188:G235" si="163">IF(E188&lt;100,0,(IF(E188&lt;900,1,(IF(E188&lt;1500,2,IF(E188&lt;2000,3,4))))))</f>
        <v>1</v>
      </c>
      <c r="H188" s="88" t="str">
        <f t="shared" si="125"/>
        <v>1</v>
      </c>
      <c r="I188" s="80" t="str">
        <f t="shared" ref="I188:I235" si="164">IF(K188=0,"не соответствует",IF(K188=1,"соответствует",))</f>
        <v>не соответствует</v>
      </c>
      <c r="J188" s="80" t="str">
        <f t="shared" si="126"/>
        <v>0,75</v>
      </c>
      <c r="K188" s="80">
        <v>0</v>
      </c>
      <c r="L188" s="80" t="str">
        <f t="shared" ref="L188:L235" si="165">IF(N188=0,"укомплектован",IF(N188=1,"не укомплектован",))</f>
        <v>укомплектован</v>
      </c>
      <c r="M188" s="80" t="str">
        <f t="shared" si="127"/>
        <v>1</v>
      </c>
      <c r="N188" s="102"/>
      <c r="O188" s="81">
        <f t="shared" ref="O188:O235" si="166">H188*J188*M188</f>
        <v>0.75</v>
      </c>
      <c r="P188" s="89">
        <f t="shared" ref="P188:P223" si="167">IF(G188=0,$E$3*H188,IF(G188=4,$E$5*H188,IF(G188=1,$E$3,IF(G188=2,$E$4,IF(G188=3,$E$5)))))</f>
        <v>1316117</v>
      </c>
      <c r="Q188" s="89">
        <f t="shared" ref="Q188:Q235" si="168">IF(K188=0,P188*$I$7,P188)</f>
        <v>987087.75</v>
      </c>
      <c r="R188" s="89">
        <f t="shared" ref="R188:R235" si="169">ROUND(IF(N188=1,Q188*$R$7,Q188),0)</f>
        <v>987088</v>
      </c>
      <c r="S188" s="90">
        <f>R188/12</f>
        <v>82257.333333333328</v>
      </c>
      <c r="T188" s="90">
        <f>S188</f>
        <v>82257.333333333328</v>
      </c>
      <c r="U188" s="90">
        <f t="shared" ref="U188:AD188" si="170">T188</f>
        <v>82257.333333333328</v>
      </c>
      <c r="V188" s="90">
        <f t="shared" si="170"/>
        <v>82257.333333333328</v>
      </c>
      <c r="W188" s="90">
        <f t="shared" si="170"/>
        <v>82257.333333333328</v>
      </c>
      <c r="X188" s="90">
        <f t="shared" si="170"/>
        <v>82257.333333333328</v>
      </c>
      <c r="Y188" s="90">
        <f t="shared" si="170"/>
        <v>82257.333333333328</v>
      </c>
      <c r="Z188" s="90">
        <f t="shared" si="170"/>
        <v>82257.333333333328</v>
      </c>
      <c r="AA188" s="90">
        <f t="shared" si="170"/>
        <v>82257.333333333328</v>
      </c>
      <c r="AB188" s="90">
        <f t="shared" si="170"/>
        <v>82257.333333333328</v>
      </c>
      <c r="AC188" s="90">
        <f t="shared" si="170"/>
        <v>82257.333333333328</v>
      </c>
      <c r="AD188" s="90">
        <f t="shared" si="170"/>
        <v>82257.333333333328</v>
      </c>
      <c r="AE188" s="91">
        <f t="shared" si="129"/>
        <v>987088.00000000012</v>
      </c>
      <c r="AF188" s="90">
        <f t="shared" ref="AF188:AF235" si="171">AJ188/4</f>
        <v>0</v>
      </c>
      <c r="AG188" s="90">
        <f t="shared" ref="AG188:AG235" si="172">AJ188/4</f>
        <v>0</v>
      </c>
      <c r="AH188" s="90">
        <f t="shared" ref="AH188:AH235" si="173">AJ188/4</f>
        <v>0</v>
      </c>
      <c r="AI188" s="90">
        <f t="shared" ref="AI188:AI235" si="174">AJ188/4</f>
        <v>0</v>
      </c>
      <c r="AJ188" s="91"/>
      <c r="AK188" s="92"/>
    </row>
    <row r="189" spans="1:37" ht="30" x14ac:dyDescent="0.25">
      <c r="A189" s="86">
        <f t="shared" ref="A189:A194" si="175">A188+1</f>
        <v>166</v>
      </c>
      <c r="B189" s="86"/>
      <c r="C189" s="86">
        <f>C188+1</f>
        <v>2</v>
      </c>
      <c r="D189" s="87" t="s">
        <v>567</v>
      </c>
      <c r="E189" s="99">
        <v>387</v>
      </c>
      <c r="F189" s="77" t="str">
        <f t="shared" si="162"/>
        <v>от 100 до 900 жителей</v>
      </c>
      <c r="G189" s="100">
        <f t="shared" si="163"/>
        <v>1</v>
      </c>
      <c r="H189" s="88" t="str">
        <f t="shared" si="125"/>
        <v>1</v>
      </c>
      <c r="I189" s="80" t="str">
        <f t="shared" si="164"/>
        <v>соответствует</v>
      </c>
      <c r="J189" s="80" t="str">
        <f t="shared" si="126"/>
        <v>1</v>
      </c>
      <c r="K189" s="80">
        <v>1</v>
      </c>
      <c r="L189" s="80" t="str">
        <f t="shared" si="165"/>
        <v>укомплектован</v>
      </c>
      <c r="M189" s="80" t="str">
        <f t="shared" si="127"/>
        <v>1</v>
      </c>
      <c r="N189" s="102">
        <v>0</v>
      </c>
      <c r="O189" s="81">
        <f t="shared" si="166"/>
        <v>1</v>
      </c>
      <c r="P189" s="89">
        <f t="shared" si="167"/>
        <v>1316117</v>
      </c>
      <c r="Q189" s="89">
        <f t="shared" si="168"/>
        <v>1316117</v>
      </c>
      <c r="R189" s="89">
        <f t="shared" si="169"/>
        <v>1316117</v>
      </c>
      <c r="S189" s="90">
        <f t="shared" ref="S189:S235" si="176">R189/12</f>
        <v>109676.41666666667</v>
      </c>
      <c r="T189" s="90">
        <f t="shared" ref="T189:AD204" si="177">S189</f>
        <v>109676.41666666667</v>
      </c>
      <c r="U189" s="90">
        <f t="shared" si="177"/>
        <v>109676.41666666667</v>
      </c>
      <c r="V189" s="90">
        <f t="shared" si="177"/>
        <v>109676.41666666667</v>
      </c>
      <c r="W189" s="90">
        <f t="shared" si="177"/>
        <v>109676.41666666667</v>
      </c>
      <c r="X189" s="90">
        <f t="shared" si="177"/>
        <v>109676.41666666667</v>
      </c>
      <c r="Y189" s="90">
        <f t="shared" si="177"/>
        <v>109676.41666666667</v>
      </c>
      <c r="Z189" s="90">
        <f t="shared" si="177"/>
        <v>109676.41666666667</v>
      </c>
      <c r="AA189" s="90">
        <f t="shared" si="177"/>
        <v>109676.41666666667</v>
      </c>
      <c r="AB189" s="90">
        <f t="shared" si="177"/>
        <v>109676.41666666667</v>
      </c>
      <c r="AC189" s="90">
        <f t="shared" si="177"/>
        <v>109676.41666666667</v>
      </c>
      <c r="AD189" s="90">
        <f t="shared" si="177"/>
        <v>109676.41666666667</v>
      </c>
      <c r="AE189" s="91">
        <f t="shared" si="129"/>
        <v>1316117</v>
      </c>
      <c r="AF189" s="90">
        <f t="shared" si="171"/>
        <v>11700</v>
      </c>
      <c r="AG189" s="90">
        <f t="shared" si="172"/>
        <v>11700</v>
      </c>
      <c r="AH189" s="90">
        <f t="shared" si="173"/>
        <v>11700</v>
      </c>
      <c r="AI189" s="90">
        <f t="shared" si="174"/>
        <v>11700</v>
      </c>
      <c r="AJ189" s="91">
        <v>46800</v>
      </c>
      <c r="AK189" s="92"/>
    </row>
    <row r="190" spans="1:37" ht="30" x14ac:dyDescent="0.25">
      <c r="A190" s="86">
        <f t="shared" si="175"/>
        <v>167</v>
      </c>
      <c r="B190" s="86"/>
      <c r="C190" s="86">
        <f t="shared" ref="C190:C235" si="178">C189+1</f>
        <v>3</v>
      </c>
      <c r="D190" s="87" t="s">
        <v>568</v>
      </c>
      <c r="E190" s="99">
        <v>116</v>
      </c>
      <c r="F190" s="77" t="str">
        <f t="shared" si="162"/>
        <v>от 100 до 900 жителей</v>
      </c>
      <c r="G190" s="100">
        <f t="shared" si="163"/>
        <v>1</v>
      </c>
      <c r="H190" s="88" t="str">
        <f t="shared" si="125"/>
        <v>1</v>
      </c>
      <c r="I190" s="80" t="str">
        <f t="shared" si="164"/>
        <v>не соответствует</v>
      </c>
      <c r="J190" s="80" t="str">
        <f t="shared" si="126"/>
        <v>0,75</v>
      </c>
      <c r="K190" s="80">
        <v>0</v>
      </c>
      <c r="L190" s="80" t="str">
        <f t="shared" si="165"/>
        <v>укомплектован</v>
      </c>
      <c r="M190" s="80" t="str">
        <f t="shared" si="127"/>
        <v>1</v>
      </c>
      <c r="N190" s="102"/>
      <c r="O190" s="81">
        <f t="shared" si="166"/>
        <v>0.75</v>
      </c>
      <c r="P190" s="89">
        <f t="shared" si="167"/>
        <v>1316117</v>
      </c>
      <c r="Q190" s="89">
        <f t="shared" si="168"/>
        <v>987087.75</v>
      </c>
      <c r="R190" s="89">
        <f t="shared" si="169"/>
        <v>987088</v>
      </c>
      <c r="S190" s="90">
        <f t="shared" si="176"/>
        <v>82257.333333333328</v>
      </c>
      <c r="T190" s="90">
        <f t="shared" si="177"/>
        <v>82257.333333333328</v>
      </c>
      <c r="U190" s="90">
        <f t="shared" si="177"/>
        <v>82257.333333333328</v>
      </c>
      <c r="V190" s="90">
        <f t="shared" si="177"/>
        <v>82257.333333333328</v>
      </c>
      <c r="W190" s="90">
        <f t="shared" si="177"/>
        <v>82257.333333333328</v>
      </c>
      <c r="X190" s="90">
        <f t="shared" si="177"/>
        <v>82257.333333333328</v>
      </c>
      <c r="Y190" s="90">
        <f t="shared" si="177"/>
        <v>82257.333333333328</v>
      </c>
      <c r="Z190" s="90">
        <f t="shared" si="177"/>
        <v>82257.333333333328</v>
      </c>
      <c r="AA190" s="90">
        <f t="shared" si="177"/>
        <v>82257.333333333328</v>
      </c>
      <c r="AB190" s="90">
        <f t="shared" si="177"/>
        <v>82257.333333333328</v>
      </c>
      <c r="AC190" s="90">
        <f t="shared" si="177"/>
        <v>82257.333333333328</v>
      </c>
      <c r="AD190" s="90">
        <f t="shared" si="177"/>
        <v>82257.333333333328</v>
      </c>
      <c r="AE190" s="91">
        <f t="shared" si="129"/>
        <v>987088.00000000012</v>
      </c>
      <c r="AF190" s="90">
        <f t="shared" si="171"/>
        <v>13670.88</v>
      </c>
      <c r="AG190" s="90">
        <f t="shared" si="172"/>
        <v>13670.88</v>
      </c>
      <c r="AH190" s="90">
        <f t="shared" si="173"/>
        <v>13670.88</v>
      </c>
      <c r="AI190" s="90">
        <f t="shared" si="174"/>
        <v>13670.88</v>
      </c>
      <c r="AJ190" s="91">
        <v>54683.519999999997</v>
      </c>
      <c r="AK190" s="92"/>
    </row>
    <row r="191" spans="1:37" ht="30" x14ac:dyDescent="0.25">
      <c r="A191" s="86">
        <f t="shared" si="175"/>
        <v>168</v>
      </c>
      <c r="B191" s="86"/>
      <c r="C191" s="86">
        <f t="shared" si="178"/>
        <v>4</v>
      </c>
      <c r="D191" s="87" t="s">
        <v>569</v>
      </c>
      <c r="E191" s="99">
        <v>230</v>
      </c>
      <c r="F191" s="77" t="str">
        <f t="shared" si="162"/>
        <v>от 100 до 900 жителей</v>
      </c>
      <c r="G191" s="100">
        <f t="shared" si="163"/>
        <v>1</v>
      </c>
      <c r="H191" s="88" t="str">
        <f t="shared" si="125"/>
        <v>1</v>
      </c>
      <c r="I191" s="80" t="str">
        <f t="shared" si="164"/>
        <v>не соответствует</v>
      </c>
      <c r="J191" s="80" t="str">
        <f t="shared" si="126"/>
        <v>0,75</v>
      </c>
      <c r="K191" s="80">
        <v>0</v>
      </c>
      <c r="L191" s="80" t="str">
        <f t="shared" si="165"/>
        <v>укомплектован</v>
      </c>
      <c r="M191" s="80" t="str">
        <f t="shared" si="127"/>
        <v>1</v>
      </c>
      <c r="N191" s="102"/>
      <c r="O191" s="81">
        <f t="shared" si="166"/>
        <v>0.75</v>
      </c>
      <c r="P191" s="89">
        <f t="shared" si="167"/>
        <v>1316117</v>
      </c>
      <c r="Q191" s="89">
        <f t="shared" si="168"/>
        <v>987087.75</v>
      </c>
      <c r="R191" s="89">
        <f t="shared" si="169"/>
        <v>987088</v>
      </c>
      <c r="S191" s="90">
        <f t="shared" si="176"/>
        <v>82257.333333333328</v>
      </c>
      <c r="T191" s="90">
        <f t="shared" si="177"/>
        <v>82257.333333333328</v>
      </c>
      <c r="U191" s="90">
        <f t="shared" si="177"/>
        <v>82257.333333333328</v>
      </c>
      <c r="V191" s="90">
        <f t="shared" si="177"/>
        <v>82257.333333333328</v>
      </c>
      <c r="W191" s="90">
        <f t="shared" si="177"/>
        <v>82257.333333333328</v>
      </c>
      <c r="X191" s="90">
        <f t="shared" si="177"/>
        <v>82257.333333333328</v>
      </c>
      <c r="Y191" s="90">
        <f t="shared" si="177"/>
        <v>82257.333333333328</v>
      </c>
      <c r="Z191" s="90">
        <f t="shared" si="177"/>
        <v>82257.333333333328</v>
      </c>
      <c r="AA191" s="90">
        <f t="shared" si="177"/>
        <v>82257.333333333328</v>
      </c>
      <c r="AB191" s="90">
        <f t="shared" si="177"/>
        <v>82257.333333333328</v>
      </c>
      <c r="AC191" s="90">
        <f t="shared" si="177"/>
        <v>82257.333333333328</v>
      </c>
      <c r="AD191" s="90">
        <f t="shared" si="177"/>
        <v>82257.333333333328</v>
      </c>
      <c r="AE191" s="91">
        <f t="shared" si="129"/>
        <v>987088.00000000012</v>
      </c>
      <c r="AF191" s="90">
        <f t="shared" si="171"/>
        <v>11700</v>
      </c>
      <c r="AG191" s="90">
        <f t="shared" si="172"/>
        <v>11700</v>
      </c>
      <c r="AH191" s="90">
        <f t="shared" si="173"/>
        <v>11700</v>
      </c>
      <c r="AI191" s="90">
        <f t="shared" si="174"/>
        <v>11700</v>
      </c>
      <c r="AJ191" s="91">
        <v>46800</v>
      </c>
      <c r="AK191" s="92"/>
    </row>
    <row r="192" spans="1:37" ht="30" x14ac:dyDescent="0.25">
      <c r="A192" s="86">
        <f t="shared" si="175"/>
        <v>169</v>
      </c>
      <c r="B192" s="86"/>
      <c r="C192" s="86">
        <f t="shared" si="178"/>
        <v>5</v>
      </c>
      <c r="D192" s="87" t="s">
        <v>570</v>
      </c>
      <c r="E192" s="99">
        <v>338</v>
      </c>
      <c r="F192" s="77" t="str">
        <f t="shared" si="162"/>
        <v>от 100 до 900 жителей</v>
      </c>
      <c r="G192" s="100">
        <f t="shared" si="163"/>
        <v>1</v>
      </c>
      <c r="H192" s="88" t="str">
        <f t="shared" si="125"/>
        <v>1</v>
      </c>
      <c r="I192" s="80" t="str">
        <f t="shared" si="164"/>
        <v>соответствует</v>
      </c>
      <c r="J192" s="80" t="str">
        <f t="shared" si="126"/>
        <v>1</v>
      </c>
      <c r="K192" s="80">
        <v>1</v>
      </c>
      <c r="L192" s="80" t="str">
        <f t="shared" si="165"/>
        <v>укомплектован</v>
      </c>
      <c r="M192" s="80" t="str">
        <f t="shared" si="127"/>
        <v>1</v>
      </c>
      <c r="N192" s="102"/>
      <c r="O192" s="81">
        <f t="shared" si="166"/>
        <v>1</v>
      </c>
      <c r="P192" s="89">
        <f t="shared" si="167"/>
        <v>1316117</v>
      </c>
      <c r="Q192" s="89">
        <f t="shared" si="168"/>
        <v>1316117</v>
      </c>
      <c r="R192" s="89">
        <f t="shared" si="169"/>
        <v>1316117</v>
      </c>
      <c r="S192" s="90">
        <f t="shared" si="176"/>
        <v>109676.41666666667</v>
      </c>
      <c r="T192" s="90">
        <f t="shared" si="177"/>
        <v>109676.41666666667</v>
      </c>
      <c r="U192" s="90">
        <f t="shared" si="177"/>
        <v>109676.41666666667</v>
      </c>
      <c r="V192" s="90">
        <f t="shared" si="177"/>
        <v>109676.41666666667</v>
      </c>
      <c r="W192" s="90">
        <f t="shared" si="177"/>
        <v>109676.41666666667</v>
      </c>
      <c r="X192" s="90">
        <f t="shared" si="177"/>
        <v>109676.41666666667</v>
      </c>
      <c r="Y192" s="90">
        <f t="shared" si="177"/>
        <v>109676.41666666667</v>
      </c>
      <c r="Z192" s="90">
        <f t="shared" si="177"/>
        <v>109676.41666666667</v>
      </c>
      <c r="AA192" s="90">
        <f t="shared" si="177"/>
        <v>109676.41666666667</v>
      </c>
      <c r="AB192" s="90">
        <f t="shared" si="177"/>
        <v>109676.41666666667</v>
      </c>
      <c r="AC192" s="90">
        <f t="shared" si="177"/>
        <v>109676.41666666667</v>
      </c>
      <c r="AD192" s="90">
        <f t="shared" si="177"/>
        <v>109676.41666666667</v>
      </c>
      <c r="AE192" s="91">
        <f t="shared" si="129"/>
        <v>1316117</v>
      </c>
      <c r="AF192" s="90">
        <f t="shared" si="171"/>
        <v>11700</v>
      </c>
      <c r="AG192" s="90">
        <f t="shared" si="172"/>
        <v>11700</v>
      </c>
      <c r="AH192" s="90">
        <f t="shared" si="173"/>
        <v>11700</v>
      </c>
      <c r="AI192" s="90">
        <f t="shared" si="174"/>
        <v>11700</v>
      </c>
      <c r="AJ192" s="91">
        <v>46800</v>
      </c>
      <c r="AK192" s="92"/>
    </row>
    <row r="193" spans="1:37" ht="30" x14ac:dyDescent="0.25">
      <c r="A193" s="86">
        <f t="shared" si="175"/>
        <v>170</v>
      </c>
      <c r="B193" s="86"/>
      <c r="C193" s="86">
        <f t="shared" si="178"/>
        <v>6</v>
      </c>
      <c r="D193" s="87" t="s">
        <v>571</v>
      </c>
      <c r="E193" s="99">
        <v>488</v>
      </c>
      <c r="F193" s="77" t="str">
        <f t="shared" si="162"/>
        <v>от 100 до 900 жителей</v>
      </c>
      <c r="G193" s="100">
        <f t="shared" si="163"/>
        <v>1</v>
      </c>
      <c r="H193" s="88" t="str">
        <f t="shared" si="125"/>
        <v>1</v>
      </c>
      <c r="I193" s="80" t="str">
        <f t="shared" si="164"/>
        <v>соответствует</v>
      </c>
      <c r="J193" s="80" t="str">
        <f t="shared" si="126"/>
        <v>1</v>
      </c>
      <c r="K193" s="80">
        <v>1</v>
      </c>
      <c r="L193" s="80" t="str">
        <f t="shared" si="165"/>
        <v>укомплектован</v>
      </c>
      <c r="M193" s="80" t="str">
        <f t="shared" si="127"/>
        <v>1</v>
      </c>
      <c r="N193" s="102">
        <v>0</v>
      </c>
      <c r="O193" s="81">
        <f t="shared" si="166"/>
        <v>1</v>
      </c>
      <c r="P193" s="89">
        <f t="shared" si="167"/>
        <v>1316117</v>
      </c>
      <c r="Q193" s="89">
        <f t="shared" si="168"/>
        <v>1316117</v>
      </c>
      <c r="R193" s="89">
        <f t="shared" si="169"/>
        <v>1316117</v>
      </c>
      <c r="S193" s="90">
        <f t="shared" si="176"/>
        <v>109676.41666666667</v>
      </c>
      <c r="T193" s="90">
        <f t="shared" si="177"/>
        <v>109676.41666666667</v>
      </c>
      <c r="U193" s="90">
        <f t="shared" si="177"/>
        <v>109676.41666666667</v>
      </c>
      <c r="V193" s="90">
        <f t="shared" si="177"/>
        <v>109676.41666666667</v>
      </c>
      <c r="W193" s="90">
        <f t="shared" si="177"/>
        <v>109676.41666666667</v>
      </c>
      <c r="X193" s="90">
        <f t="shared" si="177"/>
        <v>109676.41666666667</v>
      </c>
      <c r="Y193" s="90">
        <f t="shared" si="177"/>
        <v>109676.41666666667</v>
      </c>
      <c r="Z193" s="90">
        <f t="shared" si="177"/>
        <v>109676.41666666667</v>
      </c>
      <c r="AA193" s="90">
        <f t="shared" si="177"/>
        <v>109676.41666666667</v>
      </c>
      <c r="AB193" s="90">
        <f t="shared" si="177"/>
        <v>109676.41666666667</v>
      </c>
      <c r="AC193" s="90">
        <f t="shared" si="177"/>
        <v>109676.41666666667</v>
      </c>
      <c r="AD193" s="90">
        <f t="shared" si="177"/>
        <v>109676.41666666667</v>
      </c>
      <c r="AE193" s="91">
        <f t="shared" si="129"/>
        <v>1316117</v>
      </c>
      <c r="AF193" s="90">
        <f t="shared" si="171"/>
        <v>11700</v>
      </c>
      <c r="AG193" s="90">
        <f t="shared" si="172"/>
        <v>11700</v>
      </c>
      <c r="AH193" s="90">
        <f t="shared" si="173"/>
        <v>11700</v>
      </c>
      <c r="AI193" s="90">
        <f t="shared" si="174"/>
        <v>11700</v>
      </c>
      <c r="AJ193" s="91">
        <v>46800</v>
      </c>
      <c r="AK193" s="92"/>
    </row>
    <row r="194" spans="1:37" ht="30" x14ac:dyDescent="0.25">
      <c r="A194" s="86">
        <f t="shared" si="175"/>
        <v>171</v>
      </c>
      <c r="B194" s="86"/>
      <c r="C194" s="86">
        <f t="shared" si="178"/>
        <v>7</v>
      </c>
      <c r="D194" s="87" t="s">
        <v>572</v>
      </c>
      <c r="E194" s="99">
        <v>268</v>
      </c>
      <c r="F194" s="77" t="str">
        <f t="shared" si="162"/>
        <v>от 100 до 900 жителей</v>
      </c>
      <c r="G194" s="100">
        <f t="shared" si="163"/>
        <v>1</v>
      </c>
      <c r="H194" s="88" t="str">
        <f t="shared" si="125"/>
        <v>1</v>
      </c>
      <c r="I194" s="80" t="str">
        <f t="shared" si="164"/>
        <v>не соответствует</v>
      </c>
      <c r="J194" s="80" t="str">
        <f t="shared" si="126"/>
        <v>0,75</v>
      </c>
      <c r="K194" s="80">
        <v>0</v>
      </c>
      <c r="L194" s="80" t="str">
        <f t="shared" si="165"/>
        <v>укомплектован</v>
      </c>
      <c r="M194" s="80" t="str">
        <f t="shared" si="127"/>
        <v>1</v>
      </c>
      <c r="N194" s="102"/>
      <c r="O194" s="81">
        <f t="shared" si="166"/>
        <v>0.75</v>
      </c>
      <c r="P194" s="89">
        <f t="shared" si="167"/>
        <v>1316117</v>
      </c>
      <c r="Q194" s="89">
        <f t="shared" si="168"/>
        <v>987087.75</v>
      </c>
      <c r="R194" s="89">
        <f t="shared" si="169"/>
        <v>987088</v>
      </c>
      <c r="S194" s="90">
        <f t="shared" si="176"/>
        <v>82257.333333333328</v>
      </c>
      <c r="T194" s="90">
        <f t="shared" si="177"/>
        <v>82257.333333333328</v>
      </c>
      <c r="U194" s="90">
        <f t="shared" si="177"/>
        <v>82257.333333333328</v>
      </c>
      <c r="V194" s="90">
        <f t="shared" si="177"/>
        <v>82257.333333333328</v>
      </c>
      <c r="W194" s="90">
        <f t="shared" si="177"/>
        <v>82257.333333333328</v>
      </c>
      <c r="X194" s="90">
        <f t="shared" si="177"/>
        <v>82257.333333333328</v>
      </c>
      <c r="Y194" s="90">
        <f t="shared" si="177"/>
        <v>82257.333333333328</v>
      </c>
      <c r="Z194" s="90">
        <f t="shared" si="177"/>
        <v>82257.333333333328</v>
      </c>
      <c r="AA194" s="90">
        <f t="shared" si="177"/>
        <v>82257.333333333328</v>
      </c>
      <c r="AB194" s="90">
        <f t="shared" si="177"/>
        <v>82257.333333333328</v>
      </c>
      <c r="AC194" s="90">
        <f t="shared" si="177"/>
        <v>82257.333333333328</v>
      </c>
      <c r="AD194" s="90">
        <f t="shared" si="177"/>
        <v>82257.333333333328</v>
      </c>
      <c r="AE194" s="91">
        <f t="shared" si="129"/>
        <v>987088.00000000012</v>
      </c>
      <c r="AF194" s="90">
        <f t="shared" si="171"/>
        <v>11700</v>
      </c>
      <c r="AG194" s="90">
        <f t="shared" si="172"/>
        <v>11700</v>
      </c>
      <c r="AH194" s="90">
        <f t="shared" si="173"/>
        <v>11700</v>
      </c>
      <c r="AI194" s="90">
        <f t="shared" si="174"/>
        <v>11700</v>
      </c>
      <c r="AJ194" s="91">
        <v>46800</v>
      </c>
      <c r="AK194" s="92"/>
    </row>
    <row r="195" spans="1:37" ht="30" x14ac:dyDescent="0.25">
      <c r="A195" s="86">
        <f t="shared" si="128"/>
        <v>172</v>
      </c>
      <c r="B195" s="86"/>
      <c r="C195" s="86">
        <f t="shared" si="178"/>
        <v>8</v>
      </c>
      <c r="D195" s="87" t="s">
        <v>573</v>
      </c>
      <c r="E195" s="99">
        <v>387</v>
      </c>
      <c r="F195" s="77" t="str">
        <f t="shared" si="162"/>
        <v>от 100 до 900 жителей</v>
      </c>
      <c r="G195" s="100">
        <f t="shared" si="163"/>
        <v>1</v>
      </c>
      <c r="H195" s="88" t="str">
        <f t="shared" si="125"/>
        <v>1</v>
      </c>
      <c r="I195" s="80" t="str">
        <f t="shared" si="164"/>
        <v>не соответствует</v>
      </c>
      <c r="J195" s="80" t="str">
        <f t="shared" si="126"/>
        <v>0,75</v>
      </c>
      <c r="K195" s="80">
        <v>0</v>
      </c>
      <c r="L195" s="80" t="str">
        <f t="shared" si="165"/>
        <v>укомплектован</v>
      </c>
      <c r="M195" s="80" t="str">
        <f t="shared" si="127"/>
        <v>1</v>
      </c>
      <c r="N195" s="102"/>
      <c r="O195" s="81">
        <f t="shared" si="166"/>
        <v>0.75</v>
      </c>
      <c r="P195" s="89">
        <f t="shared" si="167"/>
        <v>1316117</v>
      </c>
      <c r="Q195" s="89">
        <f t="shared" si="168"/>
        <v>987087.75</v>
      </c>
      <c r="R195" s="89">
        <f t="shared" si="169"/>
        <v>987088</v>
      </c>
      <c r="S195" s="90">
        <f t="shared" si="176"/>
        <v>82257.333333333328</v>
      </c>
      <c r="T195" s="90">
        <f t="shared" si="177"/>
        <v>82257.333333333328</v>
      </c>
      <c r="U195" s="90">
        <f t="shared" si="177"/>
        <v>82257.333333333328</v>
      </c>
      <c r="V195" s="90">
        <f t="shared" si="177"/>
        <v>82257.333333333328</v>
      </c>
      <c r="W195" s="90">
        <f t="shared" si="177"/>
        <v>82257.333333333328</v>
      </c>
      <c r="X195" s="90">
        <f t="shared" si="177"/>
        <v>82257.333333333328</v>
      </c>
      <c r="Y195" s="90">
        <f t="shared" si="177"/>
        <v>82257.333333333328</v>
      </c>
      <c r="Z195" s="90">
        <f t="shared" si="177"/>
        <v>82257.333333333328</v>
      </c>
      <c r="AA195" s="90">
        <f t="shared" si="177"/>
        <v>82257.333333333328</v>
      </c>
      <c r="AB195" s="90">
        <f t="shared" si="177"/>
        <v>82257.333333333328</v>
      </c>
      <c r="AC195" s="90">
        <f t="shared" si="177"/>
        <v>82257.333333333328</v>
      </c>
      <c r="AD195" s="90">
        <f t="shared" si="177"/>
        <v>82257.333333333328</v>
      </c>
      <c r="AE195" s="91">
        <f t="shared" si="129"/>
        <v>987088.00000000012</v>
      </c>
      <c r="AF195" s="90">
        <f t="shared" si="171"/>
        <v>11700</v>
      </c>
      <c r="AG195" s="90">
        <f t="shared" si="172"/>
        <v>11700</v>
      </c>
      <c r="AH195" s="90">
        <f t="shared" si="173"/>
        <v>11700</v>
      </c>
      <c r="AI195" s="90">
        <f t="shared" si="174"/>
        <v>11700</v>
      </c>
      <c r="AJ195" s="91">
        <v>46800</v>
      </c>
      <c r="AK195" s="92"/>
    </row>
    <row r="196" spans="1:37" ht="30" x14ac:dyDescent="0.25">
      <c r="A196" s="86">
        <f t="shared" si="128"/>
        <v>173</v>
      </c>
      <c r="B196" s="86"/>
      <c r="C196" s="86">
        <f t="shared" si="178"/>
        <v>9</v>
      </c>
      <c r="D196" s="87" t="s">
        <v>574</v>
      </c>
      <c r="E196" s="99">
        <v>140</v>
      </c>
      <c r="F196" s="77" t="str">
        <f t="shared" si="162"/>
        <v>от 100 до 900 жителей</v>
      </c>
      <c r="G196" s="100">
        <f t="shared" si="163"/>
        <v>1</v>
      </c>
      <c r="H196" s="88" t="str">
        <f t="shared" si="125"/>
        <v>1</v>
      </c>
      <c r="I196" s="80" t="str">
        <f t="shared" si="164"/>
        <v>не соответствует</v>
      </c>
      <c r="J196" s="80" t="str">
        <f t="shared" si="126"/>
        <v>0,75</v>
      </c>
      <c r="K196" s="80">
        <v>0</v>
      </c>
      <c r="L196" s="80" t="str">
        <f t="shared" si="165"/>
        <v>укомплектован</v>
      </c>
      <c r="M196" s="80" t="str">
        <f t="shared" si="127"/>
        <v>1</v>
      </c>
      <c r="N196" s="102">
        <v>0</v>
      </c>
      <c r="O196" s="81">
        <f t="shared" si="166"/>
        <v>0.75</v>
      </c>
      <c r="P196" s="89">
        <f t="shared" si="167"/>
        <v>1316117</v>
      </c>
      <c r="Q196" s="89">
        <f t="shared" si="168"/>
        <v>987087.75</v>
      </c>
      <c r="R196" s="89">
        <f t="shared" si="169"/>
        <v>987088</v>
      </c>
      <c r="S196" s="90">
        <f t="shared" si="176"/>
        <v>82257.333333333328</v>
      </c>
      <c r="T196" s="90">
        <f t="shared" si="177"/>
        <v>82257.333333333328</v>
      </c>
      <c r="U196" s="90">
        <f t="shared" si="177"/>
        <v>82257.333333333328</v>
      </c>
      <c r="V196" s="90">
        <f t="shared" si="177"/>
        <v>82257.333333333328</v>
      </c>
      <c r="W196" s="90">
        <f t="shared" si="177"/>
        <v>82257.333333333328</v>
      </c>
      <c r="X196" s="90">
        <f t="shared" si="177"/>
        <v>82257.333333333328</v>
      </c>
      <c r="Y196" s="90">
        <f t="shared" si="177"/>
        <v>82257.333333333328</v>
      </c>
      <c r="Z196" s="90">
        <f t="shared" si="177"/>
        <v>82257.333333333328</v>
      </c>
      <c r="AA196" s="90">
        <f t="shared" si="177"/>
        <v>82257.333333333328</v>
      </c>
      <c r="AB196" s="90">
        <f t="shared" si="177"/>
        <v>82257.333333333328</v>
      </c>
      <c r="AC196" s="90">
        <f t="shared" si="177"/>
        <v>82257.333333333328</v>
      </c>
      <c r="AD196" s="90">
        <f t="shared" si="177"/>
        <v>82257.333333333328</v>
      </c>
      <c r="AE196" s="91">
        <f t="shared" si="129"/>
        <v>987088.00000000012</v>
      </c>
      <c r="AF196" s="90">
        <f t="shared" si="171"/>
        <v>0</v>
      </c>
      <c r="AG196" s="90">
        <f t="shared" si="172"/>
        <v>0</v>
      </c>
      <c r="AH196" s="90">
        <f t="shared" si="173"/>
        <v>0</v>
      </c>
      <c r="AI196" s="90">
        <f t="shared" si="174"/>
        <v>0</v>
      </c>
      <c r="AJ196" s="91"/>
      <c r="AK196" s="92"/>
    </row>
    <row r="197" spans="1:37" ht="30" x14ac:dyDescent="0.25">
      <c r="A197" s="86">
        <f t="shared" si="128"/>
        <v>174</v>
      </c>
      <c r="B197" s="86"/>
      <c r="C197" s="86">
        <f t="shared" si="178"/>
        <v>10</v>
      </c>
      <c r="D197" s="87" t="s">
        <v>575</v>
      </c>
      <c r="E197" s="99">
        <v>261</v>
      </c>
      <c r="F197" s="77" t="str">
        <f t="shared" si="162"/>
        <v>от 100 до 900 жителей</v>
      </c>
      <c r="G197" s="100">
        <f t="shared" si="163"/>
        <v>1</v>
      </c>
      <c r="H197" s="88" t="str">
        <f t="shared" si="125"/>
        <v>1</v>
      </c>
      <c r="I197" s="80" t="str">
        <f t="shared" si="164"/>
        <v>не соответствует</v>
      </c>
      <c r="J197" s="80" t="str">
        <f t="shared" si="126"/>
        <v>0,75</v>
      </c>
      <c r="K197" s="80">
        <v>0</v>
      </c>
      <c r="L197" s="80" t="str">
        <f t="shared" si="165"/>
        <v>укомплектован</v>
      </c>
      <c r="M197" s="80" t="str">
        <f t="shared" si="127"/>
        <v>1</v>
      </c>
      <c r="N197" s="102"/>
      <c r="O197" s="81">
        <f t="shared" si="166"/>
        <v>0.75</v>
      </c>
      <c r="P197" s="89">
        <f t="shared" si="167"/>
        <v>1316117</v>
      </c>
      <c r="Q197" s="89">
        <f t="shared" si="168"/>
        <v>987087.75</v>
      </c>
      <c r="R197" s="89">
        <f t="shared" si="169"/>
        <v>987088</v>
      </c>
      <c r="S197" s="90">
        <f t="shared" si="176"/>
        <v>82257.333333333328</v>
      </c>
      <c r="T197" s="90">
        <f t="shared" si="177"/>
        <v>82257.333333333328</v>
      </c>
      <c r="U197" s="90">
        <f t="shared" si="177"/>
        <v>82257.333333333328</v>
      </c>
      <c r="V197" s="90">
        <f t="shared" si="177"/>
        <v>82257.333333333328</v>
      </c>
      <c r="W197" s="90">
        <f t="shared" si="177"/>
        <v>82257.333333333328</v>
      </c>
      <c r="X197" s="90">
        <f t="shared" si="177"/>
        <v>82257.333333333328</v>
      </c>
      <c r="Y197" s="90">
        <f t="shared" si="177"/>
        <v>82257.333333333328</v>
      </c>
      <c r="Z197" s="90">
        <f t="shared" si="177"/>
        <v>82257.333333333328</v>
      </c>
      <c r="AA197" s="90">
        <f t="shared" si="177"/>
        <v>82257.333333333328</v>
      </c>
      <c r="AB197" s="90">
        <f t="shared" si="177"/>
        <v>82257.333333333328</v>
      </c>
      <c r="AC197" s="90">
        <f t="shared" si="177"/>
        <v>82257.333333333328</v>
      </c>
      <c r="AD197" s="90">
        <f t="shared" si="177"/>
        <v>82257.333333333328</v>
      </c>
      <c r="AE197" s="91">
        <f t="shared" si="129"/>
        <v>987088.00000000012</v>
      </c>
      <c r="AF197" s="90">
        <f t="shared" si="171"/>
        <v>11700</v>
      </c>
      <c r="AG197" s="90">
        <f t="shared" si="172"/>
        <v>11700</v>
      </c>
      <c r="AH197" s="90">
        <f t="shared" si="173"/>
        <v>11700</v>
      </c>
      <c r="AI197" s="90">
        <f t="shared" si="174"/>
        <v>11700</v>
      </c>
      <c r="AJ197" s="91">
        <v>46800</v>
      </c>
      <c r="AK197" s="92"/>
    </row>
    <row r="198" spans="1:37" ht="30" x14ac:dyDescent="0.25">
      <c r="A198" s="86">
        <f t="shared" si="128"/>
        <v>175</v>
      </c>
      <c r="B198" s="86"/>
      <c r="C198" s="86">
        <f t="shared" si="178"/>
        <v>11</v>
      </c>
      <c r="D198" s="87" t="s">
        <v>576</v>
      </c>
      <c r="E198" s="99">
        <v>657</v>
      </c>
      <c r="F198" s="77" t="str">
        <f t="shared" si="162"/>
        <v>от 100 до 900 жителей</v>
      </c>
      <c r="G198" s="100">
        <f t="shared" si="163"/>
        <v>1</v>
      </c>
      <c r="H198" s="88" t="str">
        <f t="shared" si="125"/>
        <v>1</v>
      </c>
      <c r="I198" s="80" t="str">
        <f t="shared" si="164"/>
        <v>соответствует</v>
      </c>
      <c r="J198" s="80" t="str">
        <f t="shared" si="126"/>
        <v>1</v>
      </c>
      <c r="K198" s="80">
        <v>1</v>
      </c>
      <c r="L198" s="80" t="str">
        <f t="shared" si="165"/>
        <v>укомплектован</v>
      </c>
      <c r="M198" s="80" t="str">
        <f t="shared" si="127"/>
        <v>1</v>
      </c>
      <c r="N198" s="102"/>
      <c r="O198" s="81">
        <f t="shared" si="166"/>
        <v>1</v>
      </c>
      <c r="P198" s="89">
        <f t="shared" si="167"/>
        <v>1316117</v>
      </c>
      <c r="Q198" s="89">
        <f t="shared" si="168"/>
        <v>1316117</v>
      </c>
      <c r="R198" s="89">
        <f t="shared" si="169"/>
        <v>1316117</v>
      </c>
      <c r="S198" s="90">
        <f t="shared" si="176"/>
        <v>109676.41666666667</v>
      </c>
      <c r="T198" s="90">
        <f t="shared" si="177"/>
        <v>109676.41666666667</v>
      </c>
      <c r="U198" s="90">
        <f t="shared" si="177"/>
        <v>109676.41666666667</v>
      </c>
      <c r="V198" s="90">
        <f t="shared" si="177"/>
        <v>109676.41666666667</v>
      </c>
      <c r="W198" s="90">
        <f t="shared" si="177"/>
        <v>109676.41666666667</v>
      </c>
      <c r="X198" s="90">
        <f t="shared" si="177"/>
        <v>109676.41666666667</v>
      </c>
      <c r="Y198" s="90">
        <f t="shared" si="177"/>
        <v>109676.41666666667</v>
      </c>
      <c r="Z198" s="90">
        <f t="shared" si="177"/>
        <v>109676.41666666667</v>
      </c>
      <c r="AA198" s="90">
        <f t="shared" si="177"/>
        <v>109676.41666666667</v>
      </c>
      <c r="AB198" s="90">
        <f t="shared" si="177"/>
        <v>109676.41666666667</v>
      </c>
      <c r="AC198" s="90">
        <f t="shared" si="177"/>
        <v>109676.41666666667</v>
      </c>
      <c r="AD198" s="90">
        <f t="shared" si="177"/>
        <v>109676.41666666667</v>
      </c>
      <c r="AE198" s="91">
        <f t="shared" si="129"/>
        <v>1316117</v>
      </c>
      <c r="AF198" s="90">
        <f t="shared" si="171"/>
        <v>13670.88</v>
      </c>
      <c r="AG198" s="90">
        <f t="shared" si="172"/>
        <v>13670.88</v>
      </c>
      <c r="AH198" s="90">
        <f t="shared" si="173"/>
        <v>13670.88</v>
      </c>
      <c r="AI198" s="90">
        <f t="shared" si="174"/>
        <v>13670.88</v>
      </c>
      <c r="AJ198" s="91">
        <v>54683.519999999997</v>
      </c>
      <c r="AK198" s="92"/>
    </row>
    <row r="199" spans="1:37" ht="45" x14ac:dyDescent="0.25">
      <c r="A199" s="86">
        <f t="shared" si="128"/>
        <v>176</v>
      </c>
      <c r="B199" s="86"/>
      <c r="C199" s="86">
        <f t="shared" si="178"/>
        <v>12</v>
      </c>
      <c r="D199" s="87" t="s">
        <v>577</v>
      </c>
      <c r="E199" s="99">
        <v>105</v>
      </c>
      <c r="F199" s="77" t="str">
        <f t="shared" si="162"/>
        <v>от 100 до 900 жителей</v>
      </c>
      <c r="G199" s="100">
        <f t="shared" si="163"/>
        <v>1</v>
      </c>
      <c r="H199" s="88" t="str">
        <f t="shared" si="125"/>
        <v>1</v>
      </c>
      <c r="I199" s="80" t="str">
        <f t="shared" si="164"/>
        <v>не соответствует</v>
      </c>
      <c r="J199" s="80" t="str">
        <f t="shared" si="126"/>
        <v>0,75</v>
      </c>
      <c r="K199" s="80">
        <v>0</v>
      </c>
      <c r="L199" s="80" t="str">
        <f t="shared" si="165"/>
        <v>укомплектован</v>
      </c>
      <c r="M199" s="80" t="str">
        <f t="shared" si="127"/>
        <v>1</v>
      </c>
      <c r="N199" s="102"/>
      <c r="O199" s="81">
        <f t="shared" si="166"/>
        <v>0.75</v>
      </c>
      <c r="P199" s="89">
        <f t="shared" si="167"/>
        <v>1316117</v>
      </c>
      <c r="Q199" s="89">
        <f t="shared" si="168"/>
        <v>987087.75</v>
      </c>
      <c r="R199" s="89">
        <f t="shared" si="169"/>
        <v>987088</v>
      </c>
      <c r="S199" s="90">
        <f t="shared" si="176"/>
        <v>82257.333333333328</v>
      </c>
      <c r="T199" s="90">
        <f t="shared" si="177"/>
        <v>82257.333333333328</v>
      </c>
      <c r="U199" s="90">
        <f t="shared" si="177"/>
        <v>82257.333333333328</v>
      </c>
      <c r="V199" s="90">
        <f t="shared" si="177"/>
        <v>82257.333333333328</v>
      </c>
      <c r="W199" s="90">
        <f t="shared" si="177"/>
        <v>82257.333333333328</v>
      </c>
      <c r="X199" s="90">
        <f t="shared" si="177"/>
        <v>82257.333333333328</v>
      </c>
      <c r="Y199" s="90">
        <f t="shared" si="177"/>
        <v>82257.333333333328</v>
      </c>
      <c r="Z199" s="90">
        <f t="shared" si="177"/>
        <v>82257.333333333328</v>
      </c>
      <c r="AA199" s="90">
        <f t="shared" si="177"/>
        <v>82257.333333333328</v>
      </c>
      <c r="AB199" s="90">
        <f t="shared" si="177"/>
        <v>82257.333333333328</v>
      </c>
      <c r="AC199" s="90">
        <f t="shared" si="177"/>
        <v>82257.333333333328</v>
      </c>
      <c r="AD199" s="90">
        <f t="shared" si="177"/>
        <v>82257.333333333328</v>
      </c>
      <c r="AE199" s="91">
        <f t="shared" si="129"/>
        <v>987088.00000000012</v>
      </c>
      <c r="AF199" s="90">
        <f t="shared" si="171"/>
        <v>13670.88</v>
      </c>
      <c r="AG199" s="90">
        <f t="shared" si="172"/>
        <v>13670.88</v>
      </c>
      <c r="AH199" s="90">
        <f t="shared" si="173"/>
        <v>13670.88</v>
      </c>
      <c r="AI199" s="90">
        <f t="shared" si="174"/>
        <v>13670.88</v>
      </c>
      <c r="AJ199" s="91">
        <v>54683.519999999997</v>
      </c>
      <c r="AK199" s="92"/>
    </row>
    <row r="200" spans="1:37" ht="30" x14ac:dyDescent="0.25">
      <c r="A200" s="86">
        <f t="shared" si="128"/>
        <v>177</v>
      </c>
      <c r="B200" s="86"/>
      <c r="C200" s="86">
        <f t="shared" si="178"/>
        <v>13</v>
      </c>
      <c r="D200" s="87" t="s">
        <v>578</v>
      </c>
      <c r="E200" s="99">
        <v>1598</v>
      </c>
      <c r="F200" s="77" t="str">
        <f t="shared" si="162"/>
        <v>от 1500 до 2000 жителей</v>
      </c>
      <c r="G200" s="100">
        <f t="shared" si="163"/>
        <v>3</v>
      </c>
      <c r="H200" s="88" t="str">
        <f t="shared" si="125"/>
        <v>1</v>
      </c>
      <c r="I200" s="80" t="str">
        <f t="shared" si="164"/>
        <v>не соответствует</v>
      </c>
      <c r="J200" s="80" t="str">
        <f t="shared" si="126"/>
        <v>0,75</v>
      </c>
      <c r="K200" s="80">
        <v>0</v>
      </c>
      <c r="L200" s="80" t="str">
        <f t="shared" si="165"/>
        <v>укомплектован</v>
      </c>
      <c r="M200" s="80" t="str">
        <f t="shared" si="127"/>
        <v>1</v>
      </c>
      <c r="N200" s="102"/>
      <c r="O200" s="81">
        <f t="shared" si="166"/>
        <v>0.75</v>
      </c>
      <c r="P200" s="89">
        <f t="shared" si="167"/>
        <v>2341229</v>
      </c>
      <c r="Q200" s="89">
        <f t="shared" si="168"/>
        <v>1755921.75</v>
      </c>
      <c r="R200" s="89">
        <f t="shared" si="169"/>
        <v>1755922</v>
      </c>
      <c r="S200" s="90">
        <f t="shared" si="176"/>
        <v>146326.83333333334</v>
      </c>
      <c r="T200" s="90">
        <f t="shared" si="177"/>
        <v>146326.83333333334</v>
      </c>
      <c r="U200" s="90">
        <f t="shared" si="177"/>
        <v>146326.83333333334</v>
      </c>
      <c r="V200" s="90">
        <f t="shared" si="177"/>
        <v>146326.83333333334</v>
      </c>
      <c r="W200" s="90">
        <f t="shared" si="177"/>
        <v>146326.83333333334</v>
      </c>
      <c r="X200" s="90">
        <f t="shared" si="177"/>
        <v>146326.83333333334</v>
      </c>
      <c r="Y200" s="90">
        <f t="shared" si="177"/>
        <v>146326.83333333334</v>
      </c>
      <c r="Z200" s="90">
        <f t="shared" si="177"/>
        <v>146326.83333333334</v>
      </c>
      <c r="AA200" s="90">
        <f t="shared" si="177"/>
        <v>146326.83333333334</v>
      </c>
      <c r="AB200" s="90">
        <f t="shared" si="177"/>
        <v>146326.83333333334</v>
      </c>
      <c r="AC200" s="90">
        <f t="shared" si="177"/>
        <v>146326.83333333334</v>
      </c>
      <c r="AD200" s="90">
        <f t="shared" si="177"/>
        <v>146326.83333333334</v>
      </c>
      <c r="AE200" s="91">
        <f t="shared" si="129"/>
        <v>1755921.9999999998</v>
      </c>
      <c r="AF200" s="90">
        <f t="shared" si="171"/>
        <v>13670.88</v>
      </c>
      <c r="AG200" s="90">
        <f t="shared" si="172"/>
        <v>13670.88</v>
      </c>
      <c r="AH200" s="90">
        <f t="shared" si="173"/>
        <v>13670.88</v>
      </c>
      <c r="AI200" s="90">
        <f t="shared" si="174"/>
        <v>13670.88</v>
      </c>
      <c r="AJ200" s="91">
        <v>54683.519999999997</v>
      </c>
      <c r="AK200" s="92"/>
    </row>
    <row r="201" spans="1:37" ht="30" x14ac:dyDescent="0.25">
      <c r="A201" s="86">
        <f t="shared" si="128"/>
        <v>178</v>
      </c>
      <c r="B201" s="86"/>
      <c r="C201" s="86">
        <f t="shared" si="178"/>
        <v>14</v>
      </c>
      <c r="D201" s="87" t="s">
        <v>579</v>
      </c>
      <c r="E201" s="99">
        <v>330</v>
      </c>
      <c r="F201" s="77" t="str">
        <f t="shared" si="162"/>
        <v>от 100 до 900 жителей</v>
      </c>
      <c r="G201" s="100">
        <f t="shared" si="163"/>
        <v>1</v>
      </c>
      <c r="H201" s="88" t="str">
        <f t="shared" si="125"/>
        <v>1</v>
      </c>
      <c r="I201" s="80" t="str">
        <f t="shared" si="164"/>
        <v>не соответствует</v>
      </c>
      <c r="J201" s="80" t="str">
        <f t="shared" si="126"/>
        <v>0,75</v>
      </c>
      <c r="K201" s="80">
        <v>0</v>
      </c>
      <c r="L201" s="80" t="str">
        <f t="shared" si="165"/>
        <v>укомплектован</v>
      </c>
      <c r="M201" s="80" t="str">
        <f t="shared" si="127"/>
        <v>1</v>
      </c>
      <c r="N201" s="102"/>
      <c r="O201" s="81">
        <f t="shared" si="166"/>
        <v>0.75</v>
      </c>
      <c r="P201" s="89">
        <f t="shared" si="167"/>
        <v>1316117</v>
      </c>
      <c r="Q201" s="89">
        <f t="shared" si="168"/>
        <v>987087.75</v>
      </c>
      <c r="R201" s="89">
        <f t="shared" si="169"/>
        <v>987088</v>
      </c>
      <c r="S201" s="90">
        <f t="shared" si="176"/>
        <v>82257.333333333328</v>
      </c>
      <c r="T201" s="90">
        <f t="shared" si="177"/>
        <v>82257.333333333328</v>
      </c>
      <c r="U201" s="90">
        <f t="shared" si="177"/>
        <v>82257.333333333328</v>
      </c>
      <c r="V201" s="90">
        <f t="shared" si="177"/>
        <v>82257.333333333328</v>
      </c>
      <c r="W201" s="90">
        <f t="shared" si="177"/>
        <v>82257.333333333328</v>
      </c>
      <c r="X201" s="90">
        <f t="shared" si="177"/>
        <v>82257.333333333328</v>
      </c>
      <c r="Y201" s="90">
        <f t="shared" si="177"/>
        <v>82257.333333333328</v>
      </c>
      <c r="Z201" s="90">
        <f t="shared" si="177"/>
        <v>82257.333333333328</v>
      </c>
      <c r="AA201" s="90">
        <f t="shared" si="177"/>
        <v>82257.333333333328</v>
      </c>
      <c r="AB201" s="90">
        <f t="shared" si="177"/>
        <v>82257.333333333328</v>
      </c>
      <c r="AC201" s="90">
        <f t="shared" si="177"/>
        <v>82257.333333333328</v>
      </c>
      <c r="AD201" s="90">
        <f t="shared" si="177"/>
        <v>82257.333333333328</v>
      </c>
      <c r="AE201" s="91">
        <f t="shared" si="129"/>
        <v>987088.00000000012</v>
      </c>
      <c r="AF201" s="90">
        <f t="shared" si="171"/>
        <v>38870.879999999997</v>
      </c>
      <c r="AG201" s="90">
        <f t="shared" si="172"/>
        <v>38870.879999999997</v>
      </c>
      <c r="AH201" s="90">
        <f t="shared" si="173"/>
        <v>38870.879999999997</v>
      </c>
      <c r="AI201" s="90">
        <f t="shared" si="174"/>
        <v>38870.879999999997</v>
      </c>
      <c r="AJ201" s="91">
        <v>155483.51999999999</v>
      </c>
      <c r="AK201" s="92"/>
    </row>
    <row r="202" spans="1:37" ht="30" x14ac:dyDescent="0.25">
      <c r="A202" s="86">
        <f t="shared" si="128"/>
        <v>179</v>
      </c>
      <c r="B202" s="86"/>
      <c r="C202" s="86">
        <f t="shared" si="178"/>
        <v>15</v>
      </c>
      <c r="D202" s="87" t="s">
        <v>580</v>
      </c>
      <c r="E202" s="99">
        <v>121</v>
      </c>
      <c r="F202" s="77" t="str">
        <f t="shared" si="162"/>
        <v>от 100 до 900 жителей</v>
      </c>
      <c r="G202" s="100">
        <f t="shared" si="163"/>
        <v>1</v>
      </c>
      <c r="H202" s="88" t="str">
        <f t="shared" si="125"/>
        <v>1</v>
      </c>
      <c r="I202" s="80" t="str">
        <f t="shared" si="164"/>
        <v>не соответствует</v>
      </c>
      <c r="J202" s="80" t="str">
        <f t="shared" si="126"/>
        <v>0,75</v>
      </c>
      <c r="K202" s="80">
        <v>0</v>
      </c>
      <c r="L202" s="80" t="str">
        <f t="shared" si="165"/>
        <v>укомплектован</v>
      </c>
      <c r="M202" s="80" t="str">
        <f t="shared" si="127"/>
        <v>1</v>
      </c>
      <c r="N202" s="102"/>
      <c r="O202" s="81">
        <f t="shared" si="166"/>
        <v>0.75</v>
      </c>
      <c r="P202" s="89">
        <f t="shared" si="167"/>
        <v>1316117</v>
      </c>
      <c r="Q202" s="89">
        <f t="shared" si="168"/>
        <v>987087.75</v>
      </c>
      <c r="R202" s="89">
        <f t="shared" si="169"/>
        <v>987088</v>
      </c>
      <c r="S202" s="90">
        <f t="shared" si="176"/>
        <v>82257.333333333328</v>
      </c>
      <c r="T202" s="90">
        <f t="shared" si="177"/>
        <v>82257.333333333328</v>
      </c>
      <c r="U202" s="90">
        <f t="shared" si="177"/>
        <v>82257.333333333328</v>
      </c>
      <c r="V202" s="90">
        <f t="shared" si="177"/>
        <v>82257.333333333328</v>
      </c>
      <c r="W202" s="90">
        <f t="shared" si="177"/>
        <v>82257.333333333328</v>
      </c>
      <c r="X202" s="90">
        <f t="shared" si="177"/>
        <v>82257.333333333328</v>
      </c>
      <c r="Y202" s="90">
        <f t="shared" si="177"/>
        <v>82257.333333333328</v>
      </c>
      <c r="Z202" s="90">
        <f t="shared" si="177"/>
        <v>82257.333333333328</v>
      </c>
      <c r="AA202" s="90">
        <f t="shared" si="177"/>
        <v>82257.333333333328</v>
      </c>
      <c r="AB202" s="90">
        <f t="shared" si="177"/>
        <v>82257.333333333328</v>
      </c>
      <c r="AC202" s="90">
        <f t="shared" si="177"/>
        <v>82257.333333333328</v>
      </c>
      <c r="AD202" s="90">
        <f t="shared" si="177"/>
        <v>82257.333333333328</v>
      </c>
      <c r="AE202" s="91">
        <f t="shared" si="129"/>
        <v>987088.00000000012</v>
      </c>
      <c r="AF202" s="90">
        <f t="shared" si="171"/>
        <v>0</v>
      </c>
      <c r="AG202" s="90">
        <f t="shared" si="172"/>
        <v>0</v>
      </c>
      <c r="AH202" s="90">
        <f t="shared" si="173"/>
        <v>0</v>
      </c>
      <c r="AI202" s="90">
        <f t="shared" si="174"/>
        <v>0</v>
      </c>
      <c r="AJ202" s="91"/>
      <c r="AK202" s="92"/>
    </row>
    <row r="203" spans="1:37" ht="30" x14ac:dyDescent="0.25">
      <c r="A203" s="86">
        <f t="shared" si="128"/>
        <v>180</v>
      </c>
      <c r="B203" s="86"/>
      <c r="C203" s="86">
        <f t="shared" si="178"/>
        <v>16</v>
      </c>
      <c r="D203" s="87" t="s">
        <v>581</v>
      </c>
      <c r="E203" s="99">
        <v>2208</v>
      </c>
      <c r="F203" s="77" t="str">
        <f t="shared" si="162"/>
        <v>более 2000 жителей</v>
      </c>
      <c r="G203" s="100">
        <f t="shared" si="163"/>
        <v>4</v>
      </c>
      <c r="H203" s="88">
        <f t="shared" si="125"/>
        <v>1.1000000000000001</v>
      </c>
      <c r="I203" s="80" t="str">
        <f t="shared" si="164"/>
        <v>не соответствует</v>
      </c>
      <c r="J203" s="80" t="str">
        <f t="shared" si="126"/>
        <v>0,75</v>
      </c>
      <c r="K203" s="80">
        <v>0</v>
      </c>
      <c r="L203" s="80" t="str">
        <f t="shared" si="165"/>
        <v>укомплектован</v>
      </c>
      <c r="M203" s="80" t="str">
        <f t="shared" si="127"/>
        <v>1</v>
      </c>
      <c r="N203" s="102"/>
      <c r="O203" s="81">
        <f t="shared" si="166"/>
        <v>0.82500000000000007</v>
      </c>
      <c r="P203" s="89">
        <f t="shared" si="167"/>
        <v>2575351.9000000004</v>
      </c>
      <c r="Q203" s="89">
        <f t="shared" si="168"/>
        <v>1931513.9250000003</v>
      </c>
      <c r="R203" s="89">
        <f t="shared" si="169"/>
        <v>1931514</v>
      </c>
      <c r="S203" s="90">
        <f t="shared" si="176"/>
        <v>160959.5</v>
      </c>
      <c r="T203" s="90">
        <f t="shared" si="177"/>
        <v>160959.5</v>
      </c>
      <c r="U203" s="90">
        <f t="shared" si="177"/>
        <v>160959.5</v>
      </c>
      <c r="V203" s="90">
        <f t="shared" si="177"/>
        <v>160959.5</v>
      </c>
      <c r="W203" s="90">
        <f t="shared" si="177"/>
        <v>160959.5</v>
      </c>
      <c r="X203" s="90">
        <f t="shared" si="177"/>
        <v>160959.5</v>
      </c>
      <c r="Y203" s="90">
        <f t="shared" si="177"/>
        <v>160959.5</v>
      </c>
      <c r="Z203" s="90">
        <f t="shared" si="177"/>
        <v>160959.5</v>
      </c>
      <c r="AA203" s="90">
        <f t="shared" si="177"/>
        <v>160959.5</v>
      </c>
      <c r="AB203" s="90">
        <f t="shared" si="177"/>
        <v>160959.5</v>
      </c>
      <c r="AC203" s="90">
        <f t="shared" si="177"/>
        <v>160959.5</v>
      </c>
      <c r="AD203" s="90">
        <f t="shared" si="177"/>
        <v>160959.5</v>
      </c>
      <c r="AE203" s="91">
        <f t="shared" si="129"/>
        <v>1931514</v>
      </c>
      <c r="AF203" s="90">
        <f t="shared" si="171"/>
        <v>13670.88</v>
      </c>
      <c r="AG203" s="90">
        <f t="shared" si="172"/>
        <v>13670.88</v>
      </c>
      <c r="AH203" s="90">
        <f t="shared" si="173"/>
        <v>13670.88</v>
      </c>
      <c r="AI203" s="90">
        <f t="shared" si="174"/>
        <v>13670.88</v>
      </c>
      <c r="AJ203" s="91">
        <v>54683.519999999997</v>
      </c>
      <c r="AK203" s="92"/>
    </row>
    <row r="204" spans="1:37" ht="30" x14ac:dyDescent="0.25">
      <c r="A204" s="86">
        <f>A203+1</f>
        <v>181</v>
      </c>
      <c r="B204" s="86"/>
      <c r="C204" s="86">
        <f t="shared" si="178"/>
        <v>17</v>
      </c>
      <c r="D204" s="87" t="s">
        <v>582</v>
      </c>
      <c r="E204" s="99">
        <v>130</v>
      </c>
      <c r="F204" s="77" t="str">
        <f t="shared" si="162"/>
        <v>от 100 до 900 жителей</v>
      </c>
      <c r="G204" s="100">
        <f t="shared" si="163"/>
        <v>1</v>
      </c>
      <c r="H204" s="88" t="str">
        <f t="shared" si="125"/>
        <v>1</v>
      </c>
      <c r="I204" s="80" t="str">
        <f t="shared" si="164"/>
        <v>не соответствует</v>
      </c>
      <c r="J204" s="80" t="str">
        <f t="shared" si="126"/>
        <v>0,75</v>
      </c>
      <c r="K204" s="80">
        <v>0</v>
      </c>
      <c r="L204" s="80" t="str">
        <f t="shared" si="165"/>
        <v>укомплектован</v>
      </c>
      <c r="M204" s="80" t="str">
        <f t="shared" si="127"/>
        <v>1</v>
      </c>
      <c r="N204" s="102"/>
      <c r="O204" s="81">
        <f t="shared" si="166"/>
        <v>0.75</v>
      </c>
      <c r="P204" s="89">
        <f t="shared" si="167"/>
        <v>1316117</v>
      </c>
      <c r="Q204" s="89">
        <f t="shared" si="168"/>
        <v>987087.75</v>
      </c>
      <c r="R204" s="89">
        <f t="shared" si="169"/>
        <v>987088</v>
      </c>
      <c r="S204" s="90">
        <f t="shared" si="176"/>
        <v>82257.333333333328</v>
      </c>
      <c r="T204" s="90">
        <f t="shared" si="177"/>
        <v>82257.333333333328</v>
      </c>
      <c r="U204" s="90">
        <f t="shared" si="177"/>
        <v>82257.333333333328</v>
      </c>
      <c r="V204" s="90">
        <f t="shared" si="177"/>
        <v>82257.333333333328</v>
      </c>
      <c r="W204" s="90">
        <f t="shared" si="177"/>
        <v>82257.333333333328</v>
      </c>
      <c r="X204" s="90">
        <f t="shared" si="177"/>
        <v>82257.333333333328</v>
      </c>
      <c r="Y204" s="90">
        <f t="shared" si="177"/>
        <v>82257.333333333328</v>
      </c>
      <c r="Z204" s="90">
        <f t="shared" si="177"/>
        <v>82257.333333333328</v>
      </c>
      <c r="AA204" s="90">
        <f t="shared" si="177"/>
        <v>82257.333333333328</v>
      </c>
      <c r="AB204" s="90">
        <f t="shared" si="177"/>
        <v>82257.333333333328</v>
      </c>
      <c r="AC204" s="90">
        <f t="shared" si="177"/>
        <v>82257.333333333328</v>
      </c>
      <c r="AD204" s="90">
        <f t="shared" si="177"/>
        <v>82257.333333333328</v>
      </c>
      <c r="AE204" s="91">
        <f t="shared" si="129"/>
        <v>987088.00000000012</v>
      </c>
      <c r="AF204" s="90">
        <f t="shared" si="171"/>
        <v>0</v>
      </c>
      <c r="AG204" s="90">
        <f t="shared" si="172"/>
        <v>0</v>
      </c>
      <c r="AH204" s="90">
        <f t="shared" si="173"/>
        <v>0</v>
      </c>
      <c r="AI204" s="90">
        <f t="shared" si="174"/>
        <v>0</v>
      </c>
      <c r="AJ204" s="91"/>
      <c r="AK204" s="92"/>
    </row>
    <row r="205" spans="1:37" ht="30" x14ac:dyDescent="0.25">
      <c r="A205" s="86">
        <f t="shared" ref="A205:A268" si="179">A204+1</f>
        <v>182</v>
      </c>
      <c r="B205" s="86"/>
      <c r="C205" s="86">
        <f t="shared" si="178"/>
        <v>18</v>
      </c>
      <c r="D205" s="87" t="s">
        <v>583</v>
      </c>
      <c r="E205" s="99">
        <v>626</v>
      </c>
      <c r="F205" s="77" t="str">
        <f t="shared" si="162"/>
        <v>от 100 до 900 жителей</v>
      </c>
      <c r="G205" s="100">
        <f t="shared" si="163"/>
        <v>1</v>
      </c>
      <c r="H205" s="88" t="str">
        <f t="shared" si="125"/>
        <v>1</v>
      </c>
      <c r="I205" s="80" t="str">
        <f t="shared" si="164"/>
        <v>не соответствует</v>
      </c>
      <c r="J205" s="80" t="str">
        <f t="shared" si="126"/>
        <v>0,75</v>
      </c>
      <c r="K205" s="80">
        <v>0</v>
      </c>
      <c r="L205" s="80" t="str">
        <f t="shared" si="165"/>
        <v>укомплектован</v>
      </c>
      <c r="M205" s="80" t="str">
        <f t="shared" si="127"/>
        <v>1</v>
      </c>
      <c r="N205" s="102"/>
      <c r="O205" s="81">
        <f t="shared" si="166"/>
        <v>0.75</v>
      </c>
      <c r="P205" s="89">
        <f t="shared" si="167"/>
        <v>1316117</v>
      </c>
      <c r="Q205" s="89">
        <f t="shared" si="168"/>
        <v>987087.75</v>
      </c>
      <c r="R205" s="89">
        <f t="shared" si="169"/>
        <v>987088</v>
      </c>
      <c r="S205" s="90">
        <f t="shared" si="176"/>
        <v>82257.333333333328</v>
      </c>
      <c r="T205" s="90">
        <f t="shared" ref="T205:AD220" si="180">S205</f>
        <v>82257.333333333328</v>
      </c>
      <c r="U205" s="90">
        <f t="shared" si="180"/>
        <v>82257.333333333328</v>
      </c>
      <c r="V205" s="90">
        <f t="shared" si="180"/>
        <v>82257.333333333328</v>
      </c>
      <c r="W205" s="90">
        <f t="shared" si="180"/>
        <v>82257.333333333328</v>
      </c>
      <c r="X205" s="90">
        <f t="shared" si="180"/>
        <v>82257.333333333328</v>
      </c>
      <c r="Y205" s="90">
        <f t="shared" si="180"/>
        <v>82257.333333333328</v>
      </c>
      <c r="Z205" s="90">
        <f t="shared" si="180"/>
        <v>82257.333333333328</v>
      </c>
      <c r="AA205" s="90">
        <f t="shared" si="180"/>
        <v>82257.333333333328</v>
      </c>
      <c r="AB205" s="90">
        <f t="shared" si="180"/>
        <v>82257.333333333328</v>
      </c>
      <c r="AC205" s="90">
        <f t="shared" si="180"/>
        <v>82257.333333333328</v>
      </c>
      <c r="AD205" s="90">
        <f t="shared" si="180"/>
        <v>82257.333333333328</v>
      </c>
      <c r="AE205" s="91">
        <f t="shared" si="129"/>
        <v>987088.00000000012</v>
      </c>
      <c r="AF205" s="90">
        <f t="shared" si="171"/>
        <v>11700</v>
      </c>
      <c r="AG205" s="90">
        <f t="shared" si="172"/>
        <v>11700</v>
      </c>
      <c r="AH205" s="90">
        <f t="shared" si="173"/>
        <v>11700</v>
      </c>
      <c r="AI205" s="90">
        <f t="shared" si="174"/>
        <v>11700</v>
      </c>
      <c r="AJ205" s="91">
        <v>46800</v>
      </c>
      <c r="AK205" s="92"/>
    </row>
    <row r="206" spans="1:37" ht="30" x14ac:dyDescent="0.25">
      <c r="A206" s="86">
        <f t="shared" si="179"/>
        <v>183</v>
      </c>
      <c r="B206" s="86"/>
      <c r="C206" s="86">
        <f t="shared" si="178"/>
        <v>19</v>
      </c>
      <c r="D206" s="87" t="s">
        <v>584</v>
      </c>
      <c r="E206" s="99">
        <v>127</v>
      </c>
      <c r="F206" s="77" t="str">
        <f t="shared" si="162"/>
        <v>от 100 до 900 жителей</v>
      </c>
      <c r="G206" s="100">
        <f t="shared" si="163"/>
        <v>1</v>
      </c>
      <c r="H206" s="88" t="str">
        <f t="shared" si="125"/>
        <v>1</v>
      </c>
      <c r="I206" s="80" t="str">
        <f t="shared" si="164"/>
        <v>не соответствует</v>
      </c>
      <c r="J206" s="80" t="str">
        <f t="shared" si="126"/>
        <v>0,75</v>
      </c>
      <c r="K206" s="80">
        <v>0</v>
      </c>
      <c r="L206" s="80" t="str">
        <f t="shared" si="165"/>
        <v>укомплектован</v>
      </c>
      <c r="M206" s="80" t="str">
        <f t="shared" si="127"/>
        <v>1</v>
      </c>
      <c r="N206" s="102"/>
      <c r="O206" s="81">
        <f t="shared" si="166"/>
        <v>0.75</v>
      </c>
      <c r="P206" s="89">
        <f t="shared" si="167"/>
        <v>1316117</v>
      </c>
      <c r="Q206" s="89">
        <f t="shared" si="168"/>
        <v>987087.75</v>
      </c>
      <c r="R206" s="89">
        <f t="shared" si="169"/>
        <v>987088</v>
      </c>
      <c r="S206" s="90">
        <f t="shared" si="176"/>
        <v>82257.333333333328</v>
      </c>
      <c r="T206" s="90">
        <f t="shared" si="180"/>
        <v>82257.333333333328</v>
      </c>
      <c r="U206" s="90">
        <f t="shared" si="180"/>
        <v>82257.333333333328</v>
      </c>
      <c r="V206" s="90">
        <f t="shared" si="180"/>
        <v>82257.333333333328</v>
      </c>
      <c r="W206" s="90">
        <f t="shared" si="180"/>
        <v>82257.333333333328</v>
      </c>
      <c r="X206" s="90">
        <f t="shared" si="180"/>
        <v>82257.333333333328</v>
      </c>
      <c r="Y206" s="90">
        <f t="shared" si="180"/>
        <v>82257.333333333328</v>
      </c>
      <c r="Z206" s="90">
        <f t="shared" si="180"/>
        <v>82257.333333333328</v>
      </c>
      <c r="AA206" s="90">
        <f t="shared" si="180"/>
        <v>82257.333333333328</v>
      </c>
      <c r="AB206" s="90">
        <f t="shared" si="180"/>
        <v>82257.333333333328</v>
      </c>
      <c r="AC206" s="90">
        <f t="shared" si="180"/>
        <v>82257.333333333328</v>
      </c>
      <c r="AD206" s="90">
        <f t="shared" si="180"/>
        <v>82257.333333333328</v>
      </c>
      <c r="AE206" s="91">
        <f t="shared" si="129"/>
        <v>987088.00000000012</v>
      </c>
      <c r="AF206" s="90">
        <f t="shared" si="171"/>
        <v>0</v>
      </c>
      <c r="AG206" s="90">
        <f t="shared" si="172"/>
        <v>0</v>
      </c>
      <c r="AH206" s="90">
        <f t="shared" si="173"/>
        <v>0</v>
      </c>
      <c r="AI206" s="90">
        <f t="shared" si="174"/>
        <v>0</v>
      </c>
      <c r="AJ206" s="91"/>
      <c r="AK206" s="92"/>
    </row>
    <row r="207" spans="1:37" ht="30" x14ac:dyDescent="0.25">
      <c r="A207" s="86">
        <f t="shared" si="179"/>
        <v>184</v>
      </c>
      <c r="B207" s="86"/>
      <c r="C207" s="86">
        <f t="shared" si="178"/>
        <v>20</v>
      </c>
      <c r="D207" s="87" t="s">
        <v>585</v>
      </c>
      <c r="E207" s="99">
        <v>311</v>
      </c>
      <c r="F207" s="77" t="str">
        <f t="shared" si="162"/>
        <v>от 100 до 900 жителей</v>
      </c>
      <c r="G207" s="100">
        <f t="shared" si="163"/>
        <v>1</v>
      </c>
      <c r="H207" s="88" t="str">
        <f t="shared" ref="H207:H270" si="181">IF(AND(E207&gt;0,E207&lt;=99),0.9,IF(E207&gt;=2000,1.1,"1"))</f>
        <v>1</v>
      </c>
      <c r="I207" s="80" t="str">
        <f t="shared" si="164"/>
        <v>не соответствует</v>
      </c>
      <c r="J207" s="80" t="str">
        <f t="shared" ref="J207:J270" si="182">IF(K207=0,"0,75",IF(K207=1,"1",))</f>
        <v>0,75</v>
      </c>
      <c r="K207" s="80">
        <v>0</v>
      </c>
      <c r="L207" s="80" t="str">
        <f t="shared" si="165"/>
        <v>укомплектован</v>
      </c>
      <c r="M207" s="80" t="str">
        <f t="shared" ref="M207:M270" si="183">IF(N207=0,"1",IF(N207=1,"0,25",))</f>
        <v>1</v>
      </c>
      <c r="N207" s="102"/>
      <c r="O207" s="81">
        <f t="shared" si="166"/>
        <v>0.75</v>
      </c>
      <c r="P207" s="89">
        <f t="shared" si="167"/>
        <v>1316117</v>
      </c>
      <c r="Q207" s="89">
        <f t="shared" si="168"/>
        <v>987087.75</v>
      </c>
      <c r="R207" s="89">
        <f t="shared" si="169"/>
        <v>987088</v>
      </c>
      <c r="S207" s="90">
        <f t="shared" si="176"/>
        <v>82257.333333333328</v>
      </c>
      <c r="T207" s="90">
        <f t="shared" si="180"/>
        <v>82257.333333333328</v>
      </c>
      <c r="U207" s="90">
        <f t="shared" si="180"/>
        <v>82257.333333333328</v>
      </c>
      <c r="V207" s="90">
        <f t="shared" si="180"/>
        <v>82257.333333333328</v>
      </c>
      <c r="W207" s="90">
        <f t="shared" si="180"/>
        <v>82257.333333333328</v>
      </c>
      <c r="X207" s="90">
        <f t="shared" si="180"/>
        <v>82257.333333333328</v>
      </c>
      <c r="Y207" s="90">
        <f t="shared" si="180"/>
        <v>82257.333333333328</v>
      </c>
      <c r="Z207" s="90">
        <f t="shared" si="180"/>
        <v>82257.333333333328</v>
      </c>
      <c r="AA207" s="90">
        <f t="shared" si="180"/>
        <v>82257.333333333328</v>
      </c>
      <c r="AB207" s="90">
        <f t="shared" si="180"/>
        <v>82257.333333333328</v>
      </c>
      <c r="AC207" s="90">
        <f t="shared" si="180"/>
        <v>82257.333333333328</v>
      </c>
      <c r="AD207" s="90">
        <f t="shared" si="180"/>
        <v>82257.333333333328</v>
      </c>
      <c r="AE207" s="91">
        <f t="shared" si="129"/>
        <v>987088.00000000012</v>
      </c>
      <c r="AF207" s="90">
        <f t="shared" si="171"/>
        <v>11700</v>
      </c>
      <c r="AG207" s="90">
        <f t="shared" si="172"/>
        <v>11700</v>
      </c>
      <c r="AH207" s="90">
        <f t="shared" si="173"/>
        <v>11700</v>
      </c>
      <c r="AI207" s="90">
        <f t="shared" si="174"/>
        <v>11700</v>
      </c>
      <c r="AJ207" s="91">
        <v>46800</v>
      </c>
      <c r="AK207" s="92"/>
    </row>
    <row r="208" spans="1:37" ht="30" x14ac:dyDescent="0.25">
      <c r="A208" s="86">
        <f t="shared" si="179"/>
        <v>185</v>
      </c>
      <c r="B208" s="86"/>
      <c r="C208" s="86">
        <f t="shared" si="178"/>
        <v>21</v>
      </c>
      <c r="D208" s="87" t="s">
        <v>586</v>
      </c>
      <c r="E208" s="99">
        <v>907</v>
      </c>
      <c r="F208" s="77" t="str">
        <f t="shared" si="162"/>
        <v>от 900 до 1500 жителей</v>
      </c>
      <c r="G208" s="100">
        <f t="shared" si="163"/>
        <v>2</v>
      </c>
      <c r="H208" s="88" t="str">
        <f t="shared" si="181"/>
        <v>1</v>
      </c>
      <c r="I208" s="80" t="str">
        <f t="shared" si="164"/>
        <v>не соответствует</v>
      </c>
      <c r="J208" s="80" t="str">
        <f t="shared" si="182"/>
        <v>0,75</v>
      </c>
      <c r="K208" s="80">
        <v>0</v>
      </c>
      <c r="L208" s="80" t="str">
        <f t="shared" si="165"/>
        <v>укомплектован</v>
      </c>
      <c r="M208" s="80" t="str">
        <f t="shared" si="183"/>
        <v>1</v>
      </c>
      <c r="N208" s="102">
        <v>0</v>
      </c>
      <c r="O208" s="81">
        <f t="shared" si="166"/>
        <v>0.75</v>
      </c>
      <c r="P208" s="89">
        <f t="shared" si="167"/>
        <v>2084951</v>
      </c>
      <c r="Q208" s="89">
        <f t="shared" si="168"/>
        <v>1563713.25</v>
      </c>
      <c r="R208" s="89">
        <f t="shared" si="169"/>
        <v>1563713</v>
      </c>
      <c r="S208" s="90">
        <f t="shared" si="176"/>
        <v>130309.41666666667</v>
      </c>
      <c r="T208" s="90">
        <f t="shared" si="180"/>
        <v>130309.41666666667</v>
      </c>
      <c r="U208" s="90">
        <f t="shared" si="180"/>
        <v>130309.41666666667</v>
      </c>
      <c r="V208" s="90">
        <f t="shared" si="180"/>
        <v>130309.41666666667</v>
      </c>
      <c r="W208" s="90">
        <f t="shared" si="180"/>
        <v>130309.41666666667</v>
      </c>
      <c r="X208" s="90">
        <f t="shared" si="180"/>
        <v>130309.41666666667</v>
      </c>
      <c r="Y208" s="90">
        <f t="shared" si="180"/>
        <v>130309.41666666667</v>
      </c>
      <c r="Z208" s="90">
        <f t="shared" si="180"/>
        <v>130309.41666666667</v>
      </c>
      <c r="AA208" s="90">
        <f t="shared" si="180"/>
        <v>130309.41666666667</v>
      </c>
      <c r="AB208" s="90">
        <f t="shared" si="180"/>
        <v>130309.41666666667</v>
      </c>
      <c r="AC208" s="90">
        <f t="shared" si="180"/>
        <v>130309.41666666667</v>
      </c>
      <c r="AD208" s="90">
        <f t="shared" si="180"/>
        <v>130309.41666666667</v>
      </c>
      <c r="AE208" s="91">
        <f t="shared" ref="AE208:AE267" si="184">SUM(S208:AD208)</f>
        <v>1563713.0000000002</v>
      </c>
      <c r="AF208" s="90">
        <f t="shared" si="171"/>
        <v>13670.88</v>
      </c>
      <c r="AG208" s="90">
        <f t="shared" si="172"/>
        <v>13670.88</v>
      </c>
      <c r="AH208" s="90">
        <f t="shared" si="173"/>
        <v>13670.88</v>
      </c>
      <c r="AI208" s="90">
        <f t="shared" si="174"/>
        <v>13670.88</v>
      </c>
      <c r="AJ208" s="91">
        <v>54683.519999999997</v>
      </c>
      <c r="AK208" s="92"/>
    </row>
    <row r="209" spans="1:40" ht="30" x14ac:dyDescent="0.25">
      <c r="A209" s="86">
        <f t="shared" si="179"/>
        <v>186</v>
      </c>
      <c r="B209" s="86"/>
      <c r="C209" s="86">
        <f t="shared" si="178"/>
        <v>22</v>
      </c>
      <c r="D209" s="87" t="s">
        <v>587</v>
      </c>
      <c r="E209" s="99">
        <v>260</v>
      </c>
      <c r="F209" s="77" t="str">
        <f t="shared" si="162"/>
        <v>от 100 до 900 жителей</v>
      </c>
      <c r="G209" s="100">
        <f t="shared" si="163"/>
        <v>1</v>
      </c>
      <c r="H209" s="88" t="str">
        <f t="shared" si="181"/>
        <v>1</v>
      </c>
      <c r="I209" s="80" t="str">
        <f t="shared" si="164"/>
        <v>не соответствует</v>
      </c>
      <c r="J209" s="80" t="str">
        <f t="shared" si="182"/>
        <v>0,75</v>
      </c>
      <c r="K209" s="80">
        <v>0</v>
      </c>
      <c r="L209" s="80" t="str">
        <f t="shared" si="165"/>
        <v>укомплектован</v>
      </c>
      <c r="M209" s="80" t="str">
        <f t="shared" si="183"/>
        <v>1</v>
      </c>
      <c r="N209" s="102"/>
      <c r="O209" s="81">
        <f t="shared" si="166"/>
        <v>0.75</v>
      </c>
      <c r="P209" s="89">
        <f t="shared" si="167"/>
        <v>1316117</v>
      </c>
      <c r="Q209" s="89">
        <f t="shared" si="168"/>
        <v>987087.75</v>
      </c>
      <c r="R209" s="89">
        <f t="shared" si="169"/>
        <v>987088</v>
      </c>
      <c r="S209" s="90">
        <f t="shared" si="176"/>
        <v>82257.333333333328</v>
      </c>
      <c r="T209" s="90">
        <f t="shared" si="180"/>
        <v>82257.333333333328</v>
      </c>
      <c r="U209" s="90">
        <f t="shared" si="180"/>
        <v>82257.333333333328</v>
      </c>
      <c r="V209" s="90">
        <f t="shared" si="180"/>
        <v>82257.333333333328</v>
      </c>
      <c r="W209" s="90">
        <f t="shared" si="180"/>
        <v>82257.333333333328</v>
      </c>
      <c r="X209" s="90">
        <f t="shared" si="180"/>
        <v>82257.333333333328</v>
      </c>
      <c r="Y209" s="90">
        <f t="shared" si="180"/>
        <v>82257.333333333328</v>
      </c>
      <c r="Z209" s="90">
        <f t="shared" si="180"/>
        <v>82257.333333333328</v>
      </c>
      <c r="AA209" s="90">
        <f t="shared" si="180"/>
        <v>82257.333333333328</v>
      </c>
      <c r="AB209" s="90">
        <f t="shared" si="180"/>
        <v>82257.333333333328</v>
      </c>
      <c r="AC209" s="90">
        <f t="shared" si="180"/>
        <v>82257.333333333328</v>
      </c>
      <c r="AD209" s="90">
        <f t="shared" si="180"/>
        <v>82257.333333333328</v>
      </c>
      <c r="AE209" s="91">
        <f t="shared" si="184"/>
        <v>987088.00000000012</v>
      </c>
      <c r="AF209" s="90">
        <f t="shared" si="171"/>
        <v>11700</v>
      </c>
      <c r="AG209" s="90">
        <f t="shared" si="172"/>
        <v>11700</v>
      </c>
      <c r="AH209" s="90">
        <f t="shared" si="173"/>
        <v>11700</v>
      </c>
      <c r="AI209" s="90">
        <f t="shared" si="174"/>
        <v>11700</v>
      </c>
      <c r="AJ209" s="91">
        <v>46800</v>
      </c>
      <c r="AK209" s="92"/>
    </row>
    <row r="210" spans="1:40" ht="30" x14ac:dyDescent="0.25">
      <c r="A210" s="86">
        <f t="shared" si="179"/>
        <v>187</v>
      </c>
      <c r="B210" s="86"/>
      <c r="C210" s="86">
        <f t="shared" si="178"/>
        <v>23</v>
      </c>
      <c r="D210" s="87" t="s">
        <v>588</v>
      </c>
      <c r="E210" s="99">
        <v>1004</v>
      </c>
      <c r="F210" s="77" t="str">
        <f t="shared" si="162"/>
        <v>от 900 до 1500 жителей</v>
      </c>
      <c r="G210" s="100">
        <f t="shared" si="163"/>
        <v>2</v>
      </c>
      <c r="H210" s="88" t="str">
        <f t="shared" si="181"/>
        <v>1</v>
      </c>
      <c r="I210" s="80" t="str">
        <f t="shared" si="164"/>
        <v>не соответствует</v>
      </c>
      <c r="J210" s="80" t="str">
        <f t="shared" si="182"/>
        <v>0,75</v>
      </c>
      <c r="K210" s="80">
        <v>0</v>
      </c>
      <c r="L210" s="80" t="str">
        <f t="shared" si="165"/>
        <v>укомплектован</v>
      </c>
      <c r="M210" s="80" t="str">
        <f t="shared" si="183"/>
        <v>1</v>
      </c>
      <c r="N210" s="102"/>
      <c r="O210" s="81">
        <f t="shared" si="166"/>
        <v>0.75</v>
      </c>
      <c r="P210" s="89">
        <f t="shared" si="167"/>
        <v>2084951</v>
      </c>
      <c r="Q210" s="89">
        <f t="shared" si="168"/>
        <v>1563713.25</v>
      </c>
      <c r="R210" s="89">
        <f t="shared" si="169"/>
        <v>1563713</v>
      </c>
      <c r="S210" s="90">
        <f t="shared" si="176"/>
        <v>130309.41666666667</v>
      </c>
      <c r="T210" s="90">
        <f t="shared" si="180"/>
        <v>130309.41666666667</v>
      </c>
      <c r="U210" s="90">
        <f t="shared" si="180"/>
        <v>130309.41666666667</v>
      </c>
      <c r="V210" s="90">
        <f t="shared" si="180"/>
        <v>130309.41666666667</v>
      </c>
      <c r="W210" s="90">
        <f t="shared" si="180"/>
        <v>130309.41666666667</v>
      </c>
      <c r="X210" s="90">
        <f t="shared" si="180"/>
        <v>130309.41666666667</v>
      </c>
      <c r="Y210" s="90">
        <f t="shared" si="180"/>
        <v>130309.41666666667</v>
      </c>
      <c r="Z210" s="90">
        <f t="shared" si="180"/>
        <v>130309.41666666667</v>
      </c>
      <c r="AA210" s="90">
        <f t="shared" si="180"/>
        <v>130309.41666666667</v>
      </c>
      <c r="AB210" s="90">
        <f t="shared" si="180"/>
        <v>130309.41666666667</v>
      </c>
      <c r="AC210" s="90">
        <f t="shared" si="180"/>
        <v>130309.41666666667</v>
      </c>
      <c r="AD210" s="90">
        <f t="shared" si="180"/>
        <v>130309.41666666667</v>
      </c>
      <c r="AE210" s="91">
        <f t="shared" si="184"/>
        <v>1563713.0000000002</v>
      </c>
      <c r="AF210" s="90">
        <f t="shared" si="171"/>
        <v>13670.88</v>
      </c>
      <c r="AG210" s="90">
        <f t="shared" si="172"/>
        <v>13670.88</v>
      </c>
      <c r="AH210" s="90">
        <f t="shared" si="173"/>
        <v>13670.88</v>
      </c>
      <c r="AI210" s="90">
        <f t="shared" si="174"/>
        <v>13670.88</v>
      </c>
      <c r="AJ210" s="91">
        <v>54683.519999999997</v>
      </c>
      <c r="AK210" s="92"/>
    </row>
    <row r="211" spans="1:40" ht="30" x14ac:dyDescent="0.25">
      <c r="A211" s="86">
        <f t="shared" si="179"/>
        <v>188</v>
      </c>
      <c r="B211" s="86"/>
      <c r="C211" s="86">
        <f t="shared" si="178"/>
        <v>24</v>
      </c>
      <c r="D211" s="87" t="s">
        <v>589</v>
      </c>
      <c r="E211" s="99">
        <v>219</v>
      </c>
      <c r="F211" s="77" t="str">
        <f t="shared" si="162"/>
        <v>от 100 до 900 жителей</v>
      </c>
      <c r="G211" s="100">
        <f t="shared" si="163"/>
        <v>1</v>
      </c>
      <c r="H211" s="88" t="str">
        <f t="shared" si="181"/>
        <v>1</v>
      </c>
      <c r="I211" s="80" t="str">
        <f t="shared" si="164"/>
        <v>не соответствует</v>
      </c>
      <c r="J211" s="80" t="str">
        <f t="shared" si="182"/>
        <v>0,75</v>
      </c>
      <c r="K211" s="80">
        <v>0</v>
      </c>
      <c r="L211" s="80" t="str">
        <f t="shared" si="165"/>
        <v>укомплектован</v>
      </c>
      <c r="M211" s="80" t="str">
        <f t="shared" si="183"/>
        <v>1</v>
      </c>
      <c r="N211" s="102"/>
      <c r="O211" s="81">
        <f t="shared" si="166"/>
        <v>0.75</v>
      </c>
      <c r="P211" s="89">
        <f t="shared" si="167"/>
        <v>1316117</v>
      </c>
      <c r="Q211" s="89">
        <f t="shared" si="168"/>
        <v>987087.75</v>
      </c>
      <c r="R211" s="89">
        <f t="shared" si="169"/>
        <v>987088</v>
      </c>
      <c r="S211" s="90">
        <f t="shared" si="176"/>
        <v>82257.333333333328</v>
      </c>
      <c r="T211" s="90">
        <f t="shared" si="180"/>
        <v>82257.333333333328</v>
      </c>
      <c r="U211" s="90">
        <f t="shared" si="180"/>
        <v>82257.333333333328</v>
      </c>
      <c r="V211" s="90">
        <f t="shared" si="180"/>
        <v>82257.333333333328</v>
      </c>
      <c r="W211" s="90">
        <f t="shared" si="180"/>
        <v>82257.333333333328</v>
      </c>
      <c r="X211" s="90">
        <f t="shared" si="180"/>
        <v>82257.333333333328</v>
      </c>
      <c r="Y211" s="90">
        <f t="shared" si="180"/>
        <v>82257.333333333328</v>
      </c>
      <c r="Z211" s="90">
        <f t="shared" si="180"/>
        <v>82257.333333333328</v>
      </c>
      <c r="AA211" s="90">
        <f t="shared" si="180"/>
        <v>82257.333333333328</v>
      </c>
      <c r="AB211" s="90">
        <f t="shared" si="180"/>
        <v>82257.333333333328</v>
      </c>
      <c r="AC211" s="90">
        <f t="shared" si="180"/>
        <v>82257.333333333328</v>
      </c>
      <c r="AD211" s="90">
        <f t="shared" si="180"/>
        <v>82257.333333333328</v>
      </c>
      <c r="AE211" s="91">
        <f t="shared" si="184"/>
        <v>987088.00000000012</v>
      </c>
      <c r="AF211" s="90">
        <f t="shared" si="171"/>
        <v>11700</v>
      </c>
      <c r="AG211" s="90">
        <f t="shared" si="172"/>
        <v>11700</v>
      </c>
      <c r="AH211" s="90">
        <f t="shared" si="173"/>
        <v>11700</v>
      </c>
      <c r="AI211" s="90">
        <f t="shared" si="174"/>
        <v>11700</v>
      </c>
      <c r="AJ211" s="91">
        <v>46800</v>
      </c>
      <c r="AK211" s="92"/>
    </row>
    <row r="212" spans="1:40" ht="30" x14ac:dyDescent="0.25">
      <c r="A212" s="86">
        <f t="shared" si="179"/>
        <v>189</v>
      </c>
      <c r="B212" s="86"/>
      <c r="C212" s="86">
        <f t="shared" si="178"/>
        <v>25</v>
      </c>
      <c r="D212" s="87" t="s">
        <v>590</v>
      </c>
      <c r="E212" s="99">
        <v>1059</v>
      </c>
      <c r="F212" s="77" t="str">
        <f t="shared" si="162"/>
        <v>от 900 до 1500 жителей</v>
      </c>
      <c r="G212" s="100">
        <f t="shared" si="163"/>
        <v>2</v>
      </c>
      <c r="H212" s="88" t="str">
        <f t="shared" si="181"/>
        <v>1</v>
      </c>
      <c r="I212" s="80" t="str">
        <f t="shared" si="164"/>
        <v>не соответствует</v>
      </c>
      <c r="J212" s="80" t="str">
        <f t="shared" si="182"/>
        <v>0,75</v>
      </c>
      <c r="K212" s="80">
        <v>0</v>
      </c>
      <c r="L212" s="80" t="str">
        <f t="shared" si="165"/>
        <v>укомплектован</v>
      </c>
      <c r="M212" s="80" t="str">
        <f t="shared" si="183"/>
        <v>1</v>
      </c>
      <c r="N212" s="102"/>
      <c r="O212" s="81">
        <f t="shared" si="166"/>
        <v>0.75</v>
      </c>
      <c r="P212" s="89">
        <f t="shared" si="167"/>
        <v>2084951</v>
      </c>
      <c r="Q212" s="89">
        <f t="shared" si="168"/>
        <v>1563713.25</v>
      </c>
      <c r="R212" s="89">
        <f t="shared" si="169"/>
        <v>1563713</v>
      </c>
      <c r="S212" s="90">
        <f t="shared" si="176"/>
        <v>130309.41666666667</v>
      </c>
      <c r="T212" s="90">
        <f t="shared" si="180"/>
        <v>130309.41666666667</v>
      </c>
      <c r="U212" s="90">
        <f t="shared" si="180"/>
        <v>130309.41666666667</v>
      </c>
      <c r="V212" s="90">
        <f t="shared" si="180"/>
        <v>130309.41666666667</v>
      </c>
      <c r="W212" s="90">
        <f t="shared" si="180"/>
        <v>130309.41666666667</v>
      </c>
      <c r="X212" s="90">
        <f t="shared" si="180"/>
        <v>130309.41666666667</v>
      </c>
      <c r="Y212" s="90">
        <f t="shared" si="180"/>
        <v>130309.41666666667</v>
      </c>
      <c r="Z212" s="90">
        <f t="shared" si="180"/>
        <v>130309.41666666667</v>
      </c>
      <c r="AA212" s="90">
        <f t="shared" si="180"/>
        <v>130309.41666666667</v>
      </c>
      <c r="AB212" s="90">
        <f t="shared" si="180"/>
        <v>130309.41666666667</v>
      </c>
      <c r="AC212" s="90">
        <f t="shared" si="180"/>
        <v>130309.41666666667</v>
      </c>
      <c r="AD212" s="90">
        <f t="shared" si="180"/>
        <v>130309.41666666667</v>
      </c>
      <c r="AE212" s="91">
        <f t="shared" si="184"/>
        <v>1563713.0000000002</v>
      </c>
      <c r="AF212" s="90">
        <f t="shared" si="171"/>
        <v>13670.88</v>
      </c>
      <c r="AG212" s="90">
        <f t="shared" si="172"/>
        <v>13670.88</v>
      </c>
      <c r="AH212" s="90">
        <f t="shared" si="173"/>
        <v>13670.88</v>
      </c>
      <c r="AI212" s="90">
        <f t="shared" si="174"/>
        <v>13670.88</v>
      </c>
      <c r="AJ212" s="91">
        <v>54683.519999999997</v>
      </c>
      <c r="AK212" s="92"/>
    </row>
    <row r="213" spans="1:40" ht="30" x14ac:dyDescent="0.25">
      <c r="A213" s="86">
        <f t="shared" si="179"/>
        <v>190</v>
      </c>
      <c r="B213" s="86"/>
      <c r="C213" s="86">
        <f t="shared" si="178"/>
        <v>26</v>
      </c>
      <c r="D213" s="87" t="s">
        <v>591</v>
      </c>
      <c r="E213" s="99">
        <v>253</v>
      </c>
      <c r="F213" s="77" t="str">
        <f t="shared" si="162"/>
        <v>от 100 до 900 жителей</v>
      </c>
      <c r="G213" s="100">
        <f t="shared" si="163"/>
        <v>1</v>
      </c>
      <c r="H213" s="88" t="str">
        <f t="shared" si="181"/>
        <v>1</v>
      </c>
      <c r="I213" s="80" t="str">
        <f t="shared" si="164"/>
        <v>не соответствует</v>
      </c>
      <c r="J213" s="80" t="str">
        <f t="shared" si="182"/>
        <v>0,75</v>
      </c>
      <c r="K213" s="80">
        <v>0</v>
      </c>
      <c r="L213" s="80" t="str">
        <f t="shared" si="165"/>
        <v>укомплектован</v>
      </c>
      <c r="M213" s="80" t="str">
        <f t="shared" si="183"/>
        <v>1</v>
      </c>
      <c r="N213" s="102">
        <v>0</v>
      </c>
      <c r="O213" s="81">
        <f t="shared" si="166"/>
        <v>0.75</v>
      </c>
      <c r="P213" s="89">
        <f t="shared" si="167"/>
        <v>1316117</v>
      </c>
      <c r="Q213" s="89">
        <f t="shared" si="168"/>
        <v>987087.75</v>
      </c>
      <c r="R213" s="89">
        <f t="shared" si="169"/>
        <v>987088</v>
      </c>
      <c r="S213" s="90">
        <f t="shared" si="176"/>
        <v>82257.333333333328</v>
      </c>
      <c r="T213" s="90">
        <f t="shared" si="180"/>
        <v>82257.333333333328</v>
      </c>
      <c r="U213" s="90">
        <f t="shared" si="180"/>
        <v>82257.333333333328</v>
      </c>
      <c r="V213" s="90">
        <f t="shared" si="180"/>
        <v>82257.333333333328</v>
      </c>
      <c r="W213" s="90">
        <f t="shared" si="180"/>
        <v>82257.333333333328</v>
      </c>
      <c r="X213" s="90">
        <f t="shared" si="180"/>
        <v>82257.333333333328</v>
      </c>
      <c r="Y213" s="90">
        <f t="shared" si="180"/>
        <v>82257.333333333328</v>
      </c>
      <c r="Z213" s="90">
        <f t="shared" si="180"/>
        <v>82257.333333333328</v>
      </c>
      <c r="AA213" s="90">
        <f t="shared" si="180"/>
        <v>82257.333333333328</v>
      </c>
      <c r="AB213" s="90">
        <f t="shared" si="180"/>
        <v>82257.333333333328</v>
      </c>
      <c r="AC213" s="90">
        <f t="shared" si="180"/>
        <v>82257.333333333328</v>
      </c>
      <c r="AD213" s="90">
        <f t="shared" si="180"/>
        <v>82257.333333333328</v>
      </c>
      <c r="AE213" s="91">
        <f t="shared" si="184"/>
        <v>987088.00000000012</v>
      </c>
      <c r="AF213" s="90">
        <f t="shared" si="171"/>
        <v>0</v>
      </c>
      <c r="AG213" s="90">
        <f t="shared" si="172"/>
        <v>0</v>
      </c>
      <c r="AH213" s="90">
        <f t="shared" si="173"/>
        <v>0</v>
      </c>
      <c r="AI213" s="90">
        <f t="shared" si="174"/>
        <v>0</v>
      </c>
      <c r="AJ213" s="91"/>
      <c r="AK213" s="92"/>
    </row>
    <row r="214" spans="1:40" ht="30" x14ac:dyDescent="0.25">
      <c r="A214" s="86">
        <f t="shared" si="179"/>
        <v>191</v>
      </c>
      <c r="B214" s="86"/>
      <c r="C214" s="86">
        <f t="shared" si="178"/>
        <v>27</v>
      </c>
      <c r="D214" s="87" t="s">
        <v>592</v>
      </c>
      <c r="E214" s="99">
        <v>262</v>
      </c>
      <c r="F214" s="77" t="str">
        <f t="shared" si="162"/>
        <v>от 100 до 900 жителей</v>
      </c>
      <c r="G214" s="100">
        <f t="shared" si="163"/>
        <v>1</v>
      </c>
      <c r="H214" s="88" t="str">
        <f t="shared" si="181"/>
        <v>1</v>
      </c>
      <c r="I214" s="80" t="str">
        <f t="shared" si="164"/>
        <v>не соответствует</v>
      </c>
      <c r="J214" s="80" t="str">
        <f t="shared" si="182"/>
        <v>0,75</v>
      </c>
      <c r="K214" s="80">
        <v>0</v>
      </c>
      <c r="L214" s="80" t="str">
        <f t="shared" si="165"/>
        <v>не укомплектован</v>
      </c>
      <c r="M214" s="80" t="str">
        <f t="shared" si="183"/>
        <v>0,25</v>
      </c>
      <c r="N214" s="103">
        <v>1</v>
      </c>
      <c r="O214" s="81">
        <f t="shared" si="166"/>
        <v>0.1875</v>
      </c>
      <c r="P214" s="89">
        <f t="shared" si="167"/>
        <v>1316117</v>
      </c>
      <c r="Q214" s="89">
        <f t="shared" si="168"/>
        <v>987087.75</v>
      </c>
      <c r="R214" s="89">
        <f t="shared" si="169"/>
        <v>246772</v>
      </c>
      <c r="S214" s="90">
        <f t="shared" si="176"/>
        <v>20564.333333333332</v>
      </c>
      <c r="T214" s="90">
        <f t="shared" si="180"/>
        <v>20564.333333333332</v>
      </c>
      <c r="U214" s="90">
        <f t="shared" si="180"/>
        <v>20564.333333333332</v>
      </c>
      <c r="V214" s="90">
        <f t="shared" si="180"/>
        <v>20564.333333333332</v>
      </c>
      <c r="W214" s="90">
        <f t="shared" si="180"/>
        <v>20564.333333333332</v>
      </c>
      <c r="X214" s="90">
        <f t="shared" si="180"/>
        <v>20564.333333333332</v>
      </c>
      <c r="Y214" s="90">
        <f t="shared" si="180"/>
        <v>20564.333333333332</v>
      </c>
      <c r="Z214" s="90">
        <f t="shared" si="180"/>
        <v>20564.333333333332</v>
      </c>
      <c r="AA214" s="90">
        <f t="shared" si="180"/>
        <v>20564.333333333332</v>
      </c>
      <c r="AB214" s="90">
        <f t="shared" si="180"/>
        <v>20564.333333333332</v>
      </c>
      <c r="AC214" s="90">
        <f t="shared" si="180"/>
        <v>20564.333333333332</v>
      </c>
      <c r="AD214" s="90">
        <f t="shared" si="180"/>
        <v>20564.333333333332</v>
      </c>
      <c r="AE214" s="91">
        <f t="shared" si="184"/>
        <v>246772.00000000003</v>
      </c>
      <c r="AF214" s="90">
        <f t="shared" si="171"/>
        <v>0</v>
      </c>
      <c r="AG214" s="90">
        <f t="shared" si="172"/>
        <v>0</v>
      </c>
      <c r="AH214" s="90">
        <f t="shared" si="173"/>
        <v>0</v>
      </c>
      <c r="AI214" s="90">
        <f t="shared" si="174"/>
        <v>0</v>
      </c>
      <c r="AJ214" s="91"/>
      <c r="AK214" s="92"/>
    </row>
    <row r="215" spans="1:40" ht="30" x14ac:dyDescent="0.25">
      <c r="A215" s="86">
        <f t="shared" si="179"/>
        <v>192</v>
      </c>
      <c r="B215" s="86"/>
      <c r="C215" s="86">
        <f t="shared" si="178"/>
        <v>28</v>
      </c>
      <c r="D215" s="87" t="s">
        <v>593</v>
      </c>
      <c r="E215" s="99">
        <v>115</v>
      </c>
      <c r="F215" s="77" t="str">
        <f t="shared" si="162"/>
        <v>от 100 до 900 жителей</v>
      </c>
      <c r="G215" s="100">
        <f t="shared" si="163"/>
        <v>1</v>
      </c>
      <c r="H215" s="88" t="str">
        <f t="shared" si="181"/>
        <v>1</v>
      </c>
      <c r="I215" s="80" t="str">
        <f t="shared" si="164"/>
        <v>не соответствует</v>
      </c>
      <c r="J215" s="80" t="str">
        <f t="shared" si="182"/>
        <v>0,75</v>
      </c>
      <c r="K215" s="80">
        <v>0</v>
      </c>
      <c r="L215" s="80" t="str">
        <f t="shared" si="165"/>
        <v>не укомплектован</v>
      </c>
      <c r="M215" s="80" t="str">
        <f t="shared" si="183"/>
        <v>0,25</v>
      </c>
      <c r="N215" s="103">
        <v>1</v>
      </c>
      <c r="O215" s="81">
        <f t="shared" si="166"/>
        <v>0.1875</v>
      </c>
      <c r="P215" s="89">
        <f t="shared" si="167"/>
        <v>1316117</v>
      </c>
      <c r="Q215" s="89">
        <f t="shared" si="168"/>
        <v>987087.75</v>
      </c>
      <c r="R215" s="89">
        <f t="shared" si="169"/>
        <v>246772</v>
      </c>
      <c r="S215" s="90">
        <f t="shared" si="176"/>
        <v>20564.333333333332</v>
      </c>
      <c r="T215" s="90">
        <f t="shared" si="180"/>
        <v>20564.333333333332</v>
      </c>
      <c r="U215" s="90">
        <f t="shared" si="180"/>
        <v>20564.333333333332</v>
      </c>
      <c r="V215" s="90">
        <f t="shared" si="180"/>
        <v>20564.333333333332</v>
      </c>
      <c r="W215" s="90">
        <f t="shared" si="180"/>
        <v>20564.333333333332</v>
      </c>
      <c r="X215" s="90">
        <f t="shared" si="180"/>
        <v>20564.333333333332</v>
      </c>
      <c r="Y215" s="90">
        <f t="shared" si="180"/>
        <v>20564.333333333332</v>
      </c>
      <c r="Z215" s="90">
        <f t="shared" si="180"/>
        <v>20564.333333333332</v>
      </c>
      <c r="AA215" s="90">
        <f t="shared" si="180"/>
        <v>20564.333333333332</v>
      </c>
      <c r="AB215" s="90">
        <f t="shared" si="180"/>
        <v>20564.333333333332</v>
      </c>
      <c r="AC215" s="90">
        <f t="shared" si="180"/>
        <v>20564.333333333332</v>
      </c>
      <c r="AD215" s="90">
        <f t="shared" si="180"/>
        <v>20564.333333333332</v>
      </c>
      <c r="AE215" s="91">
        <f t="shared" si="184"/>
        <v>246772.00000000003</v>
      </c>
      <c r="AF215" s="90">
        <f t="shared" si="171"/>
        <v>0</v>
      </c>
      <c r="AG215" s="90">
        <f t="shared" si="172"/>
        <v>0</v>
      </c>
      <c r="AH215" s="90">
        <f t="shared" si="173"/>
        <v>0</v>
      </c>
      <c r="AI215" s="90">
        <f t="shared" si="174"/>
        <v>0</v>
      </c>
      <c r="AJ215" s="91"/>
      <c r="AK215" s="92"/>
    </row>
    <row r="216" spans="1:40" ht="30" x14ac:dyDescent="0.25">
      <c r="A216" s="86">
        <f t="shared" si="179"/>
        <v>193</v>
      </c>
      <c r="B216" s="86"/>
      <c r="C216" s="86">
        <f t="shared" si="178"/>
        <v>29</v>
      </c>
      <c r="D216" s="87" t="s">
        <v>594</v>
      </c>
      <c r="E216" s="99">
        <v>522</v>
      </c>
      <c r="F216" s="77" t="str">
        <f t="shared" si="162"/>
        <v>от 100 до 900 жителей</v>
      </c>
      <c r="G216" s="100">
        <f t="shared" si="163"/>
        <v>1</v>
      </c>
      <c r="H216" s="88" t="str">
        <f t="shared" si="181"/>
        <v>1</v>
      </c>
      <c r="I216" s="80" t="str">
        <f t="shared" si="164"/>
        <v>не соответствует</v>
      </c>
      <c r="J216" s="80" t="str">
        <f t="shared" si="182"/>
        <v>0,75</v>
      </c>
      <c r="K216" s="80">
        <v>0</v>
      </c>
      <c r="L216" s="80" t="str">
        <f t="shared" si="165"/>
        <v>укомплектован</v>
      </c>
      <c r="M216" s="80" t="str">
        <f t="shared" si="183"/>
        <v>1</v>
      </c>
      <c r="N216" s="102"/>
      <c r="O216" s="81">
        <f t="shared" si="166"/>
        <v>0.75</v>
      </c>
      <c r="P216" s="89">
        <f t="shared" si="167"/>
        <v>1316117</v>
      </c>
      <c r="Q216" s="89">
        <f t="shared" si="168"/>
        <v>987087.75</v>
      </c>
      <c r="R216" s="89">
        <f t="shared" si="169"/>
        <v>987088</v>
      </c>
      <c r="S216" s="90">
        <f t="shared" si="176"/>
        <v>82257.333333333328</v>
      </c>
      <c r="T216" s="90">
        <f t="shared" si="180"/>
        <v>82257.333333333328</v>
      </c>
      <c r="U216" s="90">
        <f t="shared" si="180"/>
        <v>82257.333333333328</v>
      </c>
      <c r="V216" s="90">
        <f t="shared" si="180"/>
        <v>82257.333333333328</v>
      </c>
      <c r="W216" s="90">
        <f t="shared" si="180"/>
        <v>82257.333333333328</v>
      </c>
      <c r="X216" s="90">
        <f t="shared" si="180"/>
        <v>82257.333333333328</v>
      </c>
      <c r="Y216" s="90">
        <f t="shared" si="180"/>
        <v>82257.333333333328</v>
      </c>
      <c r="Z216" s="90">
        <f t="shared" si="180"/>
        <v>82257.333333333328</v>
      </c>
      <c r="AA216" s="90">
        <f t="shared" si="180"/>
        <v>82257.333333333328</v>
      </c>
      <c r="AB216" s="90">
        <f t="shared" si="180"/>
        <v>82257.333333333328</v>
      </c>
      <c r="AC216" s="90">
        <f t="shared" si="180"/>
        <v>82257.333333333328</v>
      </c>
      <c r="AD216" s="90">
        <f t="shared" si="180"/>
        <v>82257.333333333328</v>
      </c>
      <c r="AE216" s="91">
        <f t="shared" si="184"/>
        <v>987088.00000000012</v>
      </c>
      <c r="AF216" s="90">
        <f t="shared" si="171"/>
        <v>13670.88</v>
      </c>
      <c r="AG216" s="90">
        <f t="shared" si="172"/>
        <v>13670.88</v>
      </c>
      <c r="AH216" s="90">
        <f t="shared" si="173"/>
        <v>13670.88</v>
      </c>
      <c r="AI216" s="90">
        <f t="shared" si="174"/>
        <v>13670.88</v>
      </c>
      <c r="AJ216" s="91">
        <v>54683.519999999997</v>
      </c>
      <c r="AK216" s="92"/>
    </row>
    <row r="217" spans="1:40" ht="30" x14ac:dyDescent="0.25">
      <c r="A217" s="86">
        <f t="shared" si="179"/>
        <v>194</v>
      </c>
      <c r="B217" s="86"/>
      <c r="C217" s="86">
        <f t="shared" si="178"/>
        <v>30</v>
      </c>
      <c r="D217" s="87" t="s">
        <v>595</v>
      </c>
      <c r="E217" s="99">
        <v>211</v>
      </c>
      <c r="F217" s="77" t="str">
        <f t="shared" si="162"/>
        <v>от 100 до 900 жителей</v>
      </c>
      <c r="G217" s="100">
        <f t="shared" si="163"/>
        <v>1</v>
      </c>
      <c r="H217" s="88" t="str">
        <f t="shared" si="181"/>
        <v>1</v>
      </c>
      <c r="I217" s="80" t="str">
        <f t="shared" si="164"/>
        <v>не соответствует</v>
      </c>
      <c r="J217" s="80" t="str">
        <f t="shared" si="182"/>
        <v>0,75</v>
      </c>
      <c r="K217" s="80">
        <v>0</v>
      </c>
      <c r="L217" s="80" t="str">
        <f t="shared" si="165"/>
        <v>укомплектован</v>
      </c>
      <c r="M217" s="80" t="str">
        <f t="shared" si="183"/>
        <v>1</v>
      </c>
      <c r="N217" s="102"/>
      <c r="O217" s="81">
        <f t="shared" si="166"/>
        <v>0.75</v>
      </c>
      <c r="P217" s="89">
        <f t="shared" si="167"/>
        <v>1316117</v>
      </c>
      <c r="Q217" s="89">
        <f t="shared" si="168"/>
        <v>987087.75</v>
      </c>
      <c r="R217" s="89">
        <f t="shared" si="169"/>
        <v>987088</v>
      </c>
      <c r="S217" s="90">
        <f t="shared" si="176"/>
        <v>82257.333333333328</v>
      </c>
      <c r="T217" s="90">
        <f t="shared" si="180"/>
        <v>82257.333333333328</v>
      </c>
      <c r="U217" s="90">
        <f t="shared" si="180"/>
        <v>82257.333333333328</v>
      </c>
      <c r="V217" s="90">
        <f t="shared" si="180"/>
        <v>82257.333333333328</v>
      </c>
      <c r="W217" s="90">
        <f t="shared" si="180"/>
        <v>82257.333333333328</v>
      </c>
      <c r="X217" s="90">
        <f t="shared" si="180"/>
        <v>82257.333333333328</v>
      </c>
      <c r="Y217" s="90">
        <f t="shared" si="180"/>
        <v>82257.333333333328</v>
      </c>
      <c r="Z217" s="90">
        <f t="shared" si="180"/>
        <v>82257.333333333328</v>
      </c>
      <c r="AA217" s="90">
        <f t="shared" si="180"/>
        <v>82257.333333333328</v>
      </c>
      <c r="AB217" s="90">
        <f t="shared" si="180"/>
        <v>82257.333333333328</v>
      </c>
      <c r="AC217" s="90">
        <f t="shared" si="180"/>
        <v>82257.333333333328</v>
      </c>
      <c r="AD217" s="90">
        <f t="shared" si="180"/>
        <v>82257.333333333328</v>
      </c>
      <c r="AE217" s="91">
        <f t="shared" si="184"/>
        <v>987088.00000000012</v>
      </c>
      <c r="AF217" s="90">
        <f t="shared" si="171"/>
        <v>0</v>
      </c>
      <c r="AG217" s="90">
        <f t="shared" si="172"/>
        <v>0</v>
      </c>
      <c r="AH217" s="90">
        <f t="shared" si="173"/>
        <v>0</v>
      </c>
      <c r="AI217" s="90">
        <f t="shared" si="174"/>
        <v>0</v>
      </c>
      <c r="AJ217" s="91"/>
      <c r="AK217" s="92"/>
    </row>
    <row r="218" spans="1:40" ht="30" x14ac:dyDescent="0.25">
      <c r="A218" s="86">
        <f t="shared" si="179"/>
        <v>195</v>
      </c>
      <c r="B218" s="86"/>
      <c r="C218" s="86">
        <f t="shared" si="178"/>
        <v>31</v>
      </c>
      <c r="D218" s="87" t="s">
        <v>596</v>
      </c>
      <c r="E218" s="99">
        <v>227</v>
      </c>
      <c r="F218" s="77" t="str">
        <f t="shared" si="162"/>
        <v>от 100 до 900 жителей</v>
      </c>
      <c r="G218" s="100">
        <f t="shared" si="163"/>
        <v>1</v>
      </c>
      <c r="H218" s="88" t="str">
        <f t="shared" si="181"/>
        <v>1</v>
      </c>
      <c r="I218" s="80" t="str">
        <f t="shared" si="164"/>
        <v>соответствует</v>
      </c>
      <c r="J218" s="80" t="str">
        <f t="shared" si="182"/>
        <v>1</v>
      </c>
      <c r="K218" s="80">
        <v>1</v>
      </c>
      <c r="L218" s="80" t="str">
        <f t="shared" si="165"/>
        <v>укомплектован</v>
      </c>
      <c r="M218" s="80" t="str">
        <f t="shared" si="183"/>
        <v>1</v>
      </c>
      <c r="N218" s="102"/>
      <c r="O218" s="81">
        <f t="shared" si="166"/>
        <v>1</v>
      </c>
      <c r="P218" s="89">
        <f t="shared" si="167"/>
        <v>1316117</v>
      </c>
      <c r="Q218" s="89">
        <f t="shared" si="168"/>
        <v>1316117</v>
      </c>
      <c r="R218" s="89">
        <f t="shared" si="169"/>
        <v>1316117</v>
      </c>
      <c r="S218" s="90">
        <f t="shared" si="176"/>
        <v>109676.41666666667</v>
      </c>
      <c r="T218" s="90">
        <f t="shared" si="180"/>
        <v>109676.41666666667</v>
      </c>
      <c r="U218" s="90">
        <f t="shared" si="180"/>
        <v>109676.41666666667</v>
      </c>
      <c r="V218" s="90">
        <f t="shared" si="180"/>
        <v>109676.41666666667</v>
      </c>
      <c r="W218" s="90">
        <f t="shared" si="180"/>
        <v>109676.41666666667</v>
      </c>
      <c r="X218" s="90">
        <f t="shared" si="180"/>
        <v>109676.41666666667</v>
      </c>
      <c r="Y218" s="90">
        <f t="shared" si="180"/>
        <v>109676.41666666667</v>
      </c>
      <c r="Z218" s="90">
        <f t="shared" si="180"/>
        <v>109676.41666666667</v>
      </c>
      <c r="AA218" s="90">
        <f t="shared" si="180"/>
        <v>109676.41666666667</v>
      </c>
      <c r="AB218" s="90">
        <f t="shared" si="180"/>
        <v>109676.41666666667</v>
      </c>
      <c r="AC218" s="90">
        <f t="shared" si="180"/>
        <v>109676.41666666667</v>
      </c>
      <c r="AD218" s="90">
        <f t="shared" si="180"/>
        <v>109676.41666666667</v>
      </c>
      <c r="AE218" s="91">
        <f t="shared" si="184"/>
        <v>1316117</v>
      </c>
      <c r="AF218" s="90">
        <f t="shared" si="171"/>
        <v>13670.88</v>
      </c>
      <c r="AG218" s="90">
        <f t="shared" si="172"/>
        <v>13670.88</v>
      </c>
      <c r="AH218" s="90">
        <f t="shared" si="173"/>
        <v>13670.88</v>
      </c>
      <c r="AI218" s="90">
        <f t="shared" si="174"/>
        <v>13670.88</v>
      </c>
      <c r="AJ218" s="91">
        <v>54683.519999999997</v>
      </c>
      <c r="AK218" s="92"/>
    </row>
    <row r="219" spans="1:40" ht="30" x14ac:dyDescent="0.25">
      <c r="A219" s="86">
        <f t="shared" si="179"/>
        <v>196</v>
      </c>
      <c r="B219" s="86"/>
      <c r="C219" s="86">
        <f t="shared" si="178"/>
        <v>32</v>
      </c>
      <c r="D219" s="87" t="s">
        <v>597</v>
      </c>
      <c r="E219" s="99">
        <v>950</v>
      </c>
      <c r="F219" s="77" t="str">
        <f t="shared" si="162"/>
        <v>от 900 до 1500 жителей</v>
      </c>
      <c r="G219" s="100">
        <f t="shared" si="163"/>
        <v>2</v>
      </c>
      <c r="H219" s="88" t="str">
        <f t="shared" si="181"/>
        <v>1</v>
      </c>
      <c r="I219" s="80" t="str">
        <f t="shared" si="164"/>
        <v>не соответствует</v>
      </c>
      <c r="J219" s="80" t="str">
        <f t="shared" si="182"/>
        <v>0,75</v>
      </c>
      <c r="K219" s="80">
        <v>0</v>
      </c>
      <c r="L219" s="80" t="str">
        <f t="shared" si="165"/>
        <v>укомплектован</v>
      </c>
      <c r="M219" s="80" t="str">
        <f t="shared" si="183"/>
        <v>1</v>
      </c>
      <c r="N219" s="102"/>
      <c r="O219" s="81">
        <f t="shared" si="166"/>
        <v>0.75</v>
      </c>
      <c r="P219" s="89">
        <f t="shared" si="167"/>
        <v>2084951</v>
      </c>
      <c r="Q219" s="89">
        <f t="shared" si="168"/>
        <v>1563713.25</v>
      </c>
      <c r="R219" s="89">
        <f t="shared" si="169"/>
        <v>1563713</v>
      </c>
      <c r="S219" s="90">
        <f t="shared" si="176"/>
        <v>130309.41666666667</v>
      </c>
      <c r="T219" s="90">
        <f t="shared" si="180"/>
        <v>130309.41666666667</v>
      </c>
      <c r="U219" s="90">
        <f t="shared" si="180"/>
        <v>130309.41666666667</v>
      </c>
      <c r="V219" s="90">
        <f t="shared" si="180"/>
        <v>130309.41666666667</v>
      </c>
      <c r="W219" s="90">
        <f t="shared" si="180"/>
        <v>130309.41666666667</v>
      </c>
      <c r="X219" s="90">
        <f t="shared" si="180"/>
        <v>130309.41666666667</v>
      </c>
      <c r="Y219" s="90">
        <f t="shared" si="180"/>
        <v>130309.41666666667</v>
      </c>
      <c r="Z219" s="90">
        <f t="shared" si="180"/>
        <v>130309.41666666667</v>
      </c>
      <c r="AA219" s="90">
        <f t="shared" si="180"/>
        <v>130309.41666666667</v>
      </c>
      <c r="AB219" s="90">
        <f t="shared" si="180"/>
        <v>130309.41666666667</v>
      </c>
      <c r="AC219" s="90">
        <f t="shared" si="180"/>
        <v>130309.41666666667</v>
      </c>
      <c r="AD219" s="90">
        <f t="shared" si="180"/>
        <v>130309.41666666667</v>
      </c>
      <c r="AE219" s="91">
        <f t="shared" si="184"/>
        <v>1563713.0000000002</v>
      </c>
      <c r="AF219" s="90">
        <f t="shared" si="171"/>
        <v>13670.88</v>
      </c>
      <c r="AG219" s="90">
        <f t="shared" si="172"/>
        <v>13670.88</v>
      </c>
      <c r="AH219" s="90">
        <f t="shared" si="173"/>
        <v>13670.88</v>
      </c>
      <c r="AI219" s="90">
        <f t="shared" si="174"/>
        <v>13670.88</v>
      </c>
      <c r="AJ219" s="91">
        <v>54683.519999999997</v>
      </c>
      <c r="AK219" s="92"/>
    </row>
    <row r="220" spans="1:40" ht="30" x14ac:dyDescent="0.25">
      <c r="A220" s="86">
        <f t="shared" si="179"/>
        <v>197</v>
      </c>
      <c r="B220" s="86"/>
      <c r="C220" s="86">
        <f t="shared" si="178"/>
        <v>33</v>
      </c>
      <c r="D220" s="87" t="s">
        <v>598</v>
      </c>
      <c r="E220" s="99">
        <v>338</v>
      </c>
      <c r="F220" s="77" t="str">
        <f t="shared" si="162"/>
        <v>от 100 до 900 жителей</v>
      </c>
      <c r="G220" s="100">
        <f t="shared" si="163"/>
        <v>1</v>
      </c>
      <c r="H220" s="88" t="str">
        <f t="shared" si="181"/>
        <v>1</v>
      </c>
      <c r="I220" s="80" t="str">
        <f t="shared" si="164"/>
        <v>не соответствует</v>
      </c>
      <c r="J220" s="80" t="str">
        <f t="shared" si="182"/>
        <v>0,75</v>
      </c>
      <c r="K220" s="80">
        <v>0</v>
      </c>
      <c r="L220" s="80" t="str">
        <f t="shared" si="165"/>
        <v>укомплектован</v>
      </c>
      <c r="M220" s="80" t="str">
        <f t="shared" si="183"/>
        <v>1</v>
      </c>
      <c r="N220" s="102"/>
      <c r="O220" s="81">
        <f t="shared" si="166"/>
        <v>0.75</v>
      </c>
      <c r="P220" s="89">
        <f t="shared" si="167"/>
        <v>1316117</v>
      </c>
      <c r="Q220" s="89">
        <f t="shared" si="168"/>
        <v>987087.75</v>
      </c>
      <c r="R220" s="89">
        <f t="shared" si="169"/>
        <v>987088</v>
      </c>
      <c r="S220" s="90">
        <f t="shared" si="176"/>
        <v>82257.333333333328</v>
      </c>
      <c r="T220" s="90">
        <f t="shared" si="180"/>
        <v>82257.333333333328</v>
      </c>
      <c r="U220" s="90">
        <f t="shared" si="180"/>
        <v>82257.333333333328</v>
      </c>
      <c r="V220" s="90">
        <f t="shared" si="180"/>
        <v>82257.333333333328</v>
      </c>
      <c r="W220" s="90">
        <f t="shared" si="180"/>
        <v>82257.333333333328</v>
      </c>
      <c r="X220" s="90">
        <f t="shared" si="180"/>
        <v>82257.333333333328</v>
      </c>
      <c r="Y220" s="90">
        <f t="shared" si="180"/>
        <v>82257.333333333328</v>
      </c>
      <c r="Z220" s="90">
        <f t="shared" si="180"/>
        <v>82257.333333333328</v>
      </c>
      <c r="AA220" s="90">
        <f t="shared" si="180"/>
        <v>82257.333333333328</v>
      </c>
      <c r="AB220" s="90">
        <f t="shared" si="180"/>
        <v>82257.333333333328</v>
      </c>
      <c r="AC220" s="90">
        <f t="shared" si="180"/>
        <v>82257.333333333328</v>
      </c>
      <c r="AD220" s="90">
        <f t="shared" si="180"/>
        <v>82257.333333333328</v>
      </c>
      <c r="AE220" s="91">
        <f t="shared" si="184"/>
        <v>987088.00000000012</v>
      </c>
      <c r="AF220" s="90">
        <f t="shared" si="171"/>
        <v>11700</v>
      </c>
      <c r="AG220" s="90">
        <f t="shared" si="172"/>
        <v>11700</v>
      </c>
      <c r="AH220" s="90">
        <f t="shared" si="173"/>
        <v>11700</v>
      </c>
      <c r="AI220" s="90">
        <f t="shared" si="174"/>
        <v>11700</v>
      </c>
      <c r="AJ220" s="91">
        <v>46800</v>
      </c>
      <c r="AK220" s="92"/>
    </row>
    <row r="221" spans="1:40" ht="30" x14ac:dyDescent="0.25">
      <c r="A221" s="86">
        <f t="shared" si="179"/>
        <v>198</v>
      </c>
      <c r="B221" s="86"/>
      <c r="C221" s="86">
        <f t="shared" si="178"/>
        <v>34</v>
      </c>
      <c r="D221" s="87" t="s">
        <v>599</v>
      </c>
      <c r="E221" s="99">
        <v>465</v>
      </c>
      <c r="F221" s="77" t="str">
        <f t="shared" si="162"/>
        <v>от 100 до 900 жителей</v>
      </c>
      <c r="G221" s="100">
        <f t="shared" si="163"/>
        <v>1</v>
      </c>
      <c r="H221" s="88" t="str">
        <f t="shared" si="181"/>
        <v>1</v>
      </c>
      <c r="I221" s="80" t="str">
        <f t="shared" si="164"/>
        <v>соответствует</v>
      </c>
      <c r="J221" s="80" t="str">
        <f t="shared" si="182"/>
        <v>1</v>
      </c>
      <c r="K221" s="80">
        <v>1</v>
      </c>
      <c r="L221" s="80" t="str">
        <f t="shared" si="165"/>
        <v>укомплектован</v>
      </c>
      <c r="M221" s="80" t="str">
        <f t="shared" si="183"/>
        <v>1</v>
      </c>
      <c r="N221" s="102"/>
      <c r="O221" s="81">
        <f t="shared" si="166"/>
        <v>1</v>
      </c>
      <c r="P221" s="89">
        <f t="shared" si="167"/>
        <v>1316117</v>
      </c>
      <c r="Q221" s="89">
        <f t="shared" si="168"/>
        <v>1316117</v>
      </c>
      <c r="R221" s="89">
        <f t="shared" si="169"/>
        <v>1316117</v>
      </c>
      <c r="S221" s="90">
        <f t="shared" si="176"/>
        <v>109676.41666666667</v>
      </c>
      <c r="T221" s="90">
        <f t="shared" ref="T221:AD235" si="185">S221</f>
        <v>109676.41666666667</v>
      </c>
      <c r="U221" s="90">
        <f t="shared" si="185"/>
        <v>109676.41666666667</v>
      </c>
      <c r="V221" s="90">
        <f t="shared" si="185"/>
        <v>109676.41666666667</v>
      </c>
      <c r="W221" s="90">
        <f t="shared" si="185"/>
        <v>109676.41666666667</v>
      </c>
      <c r="X221" s="90">
        <f t="shared" si="185"/>
        <v>109676.41666666667</v>
      </c>
      <c r="Y221" s="90">
        <f t="shared" si="185"/>
        <v>109676.41666666667</v>
      </c>
      <c r="Z221" s="90">
        <f t="shared" si="185"/>
        <v>109676.41666666667</v>
      </c>
      <c r="AA221" s="90">
        <f t="shared" si="185"/>
        <v>109676.41666666667</v>
      </c>
      <c r="AB221" s="90">
        <f t="shared" si="185"/>
        <v>109676.41666666667</v>
      </c>
      <c r="AC221" s="90">
        <f t="shared" si="185"/>
        <v>109676.41666666667</v>
      </c>
      <c r="AD221" s="90">
        <f t="shared" si="185"/>
        <v>109676.41666666667</v>
      </c>
      <c r="AE221" s="91">
        <f t="shared" si="184"/>
        <v>1316117</v>
      </c>
      <c r="AF221" s="90">
        <f t="shared" si="171"/>
        <v>11700</v>
      </c>
      <c r="AG221" s="90">
        <f t="shared" si="172"/>
        <v>11700</v>
      </c>
      <c r="AH221" s="90">
        <f t="shared" si="173"/>
        <v>11700</v>
      </c>
      <c r="AI221" s="90">
        <f t="shared" si="174"/>
        <v>11700</v>
      </c>
      <c r="AJ221" s="91">
        <v>46800</v>
      </c>
      <c r="AK221" s="92"/>
    </row>
    <row r="222" spans="1:40" ht="30" x14ac:dyDescent="0.25">
      <c r="A222" s="86">
        <f t="shared" si="179"/>
        <v>199</v>
      </c>
      <c r="B222" s="86"/>
      <c r="C222" s="86">
        <f t="shared" si="178"/>
        <v>35</v>
      </c>
      <c r="D222" s="87" t="s">
        <v>600</v>
      </c>
      <c r="E222" s="99">
        <v>1041</v>
      </c>
      <c r="F222" s="77" t="str">
        <f t="shared" si="162"/>
        <v>от 900 до 1500 жителей</v>
      </c>
      <c r="G222" s="100">
        <f t="shared" si="163"/>
        <v>2</v>
      </c>
      <c r="H222" s="88" t="str">
        <f t="shared" si="181"/>
        <v>1</v>
      </c>
      <c r="I222" s="80" t="str">
        <f t="shared" si="164"/>
        <v>не соответствует</v>
      </c>
      <c r="J222" s="80" t="str">
        <f t="shared" si="182"/>
        <v>0,75</v>
      </c>
      <c r="K222" s="80">
        <v>0</v>
      </c>
      <c r="L222" s="80" t="str">
        <f t="shared" si="165"/>
        <v>укомплектован</v>
      </c>
      <c r="M222" s="80" t="str">
        <f t="shared" si="183"/>
        <v>1</v>
      </c>
      <c r="N222" s="102"/>
      <c r="O222" s="81">
        <f t="shared" si="166"/>
        <v>0.75</v>
      </c>
      <c r="P222" s="89">
        <f t="shared" si="167"/>
        <v>2084951</v>
      </c>
      <c r="Q222" s="89">
        <f t="shared" si="168"/>
        <v>1563713.25</v>
      </c>
      <c r="R222" s="89">
        <f t="shared" si="169"/>
        <v>1563713</v>
      </c>
      <c r="S222" s="90">
        <f t="shared" si="176"/>
        <v>130309.41666666667</v>
      </c>
      <c r="T222" s="90">
        <f t="shared" si="185"/>
        <v>130309.41666666667</v>
      </c>
      <c r="U222" s="90">
        <f t="shared" si="185"/>
        <v>130309.41666666667</v>
      </c>
      <c r="V222" s="90">
        <f t="shared" si="185"/>
        <v>130309.41666666667</v>
      </c>
      <c r="W222" s="90">
        <f t="shared" si="185"/>
        <v>130309.41666666667</v>
      </c>
      <c r="X222" s="90">
        <f t="shared" si="185"/>
        <v>130309.41666666667</v>
      </c>
      <c r="Y222" s="90">
        <f t="shared" si="185"/>
        <v>130309.41666666667</v>
      </c>
      <c r="Z222" s="90">
        <f t="shared" si="185"/>
        <v>130309.41666666667</v>
      </c>
      <c r="AA222" s="90">
        <f t="shared" si="185"/>
        <v>130309.41666666667</v>
      </c>
      <c r="AB222" s="90">
        <f t="shared" si="185"/>
        <v>130309.41666666667</v>
      </c>
      <c r="AC222" s="90">
        <f t="shared" si="185"/>
        <v>130309.41666666667</v>
      </c>
      <c r="AD222" s="90">
        <f t="shared" si="185"/>
        <v>130309.41666666667</v>
      </c>
      <c r="AE222" s="91">
        <f t="shared" si="184"/>
        <v>1563713.0000000002</v>
      </c>
      <c r="AF222" s="90">
        <f t="shared" si="171"/>
        <v>11700</v>
      </c>
      <c r="AG222" s="90">
        <f t="shared" si="172"/>
        <v>11700</v>
      </c>
      <c r="AH222" s="90">
        <f t="shared" si="173"/>
        <v>11700</v>
      </c>
      <c r="AI222" s="90">
        <f t="shared" si="174"/>
        <v>11700</v>
      </c>
      <c r="AJ222" s="91">
        <v>46800</v>
      </c>
      <c r="AK222" s="92"/>
    </row>
    <row r="223" spans="1:40" ht="30" x14ac:dyDescent="0.25">
      <c r="A223" s="86">
        <f t="shared" si="179"/>
        <v>200</v>
      </c>
      <c r="B223" s="86"/>
      <c r="C223" s="86">
        <f t="shared" si="178"/>
        <v>36</v>
      </c>
      <c r="D223" s="87" t="s">
        <v>601</v>
      </c>
      <c r="E223" s="99">
        <v>1629</v>
      </c>
      <c r="F223" s="77" t="str">
        <f t="shared" si="162"/>
        <v>от 1500 до 2000 жителей</v>
      </c>
      <c r="G223" s="100">
        <f t="shared" si="163"/>
        <v>3</v>
      </c>
      <c r="H223" s="88" t="str">
        <f t="shared" si="181"/>
        <v>1</v>
      </c>
      <c r="I223" s="80" t="str">
        <f t="shared" si="164"/>
        <v>не соответствует</v>
      </c>
      <c r="J223" s="80" t="str">
        <f t="shared" si="182"/>
        <v>0,75</v>
      </c>
      <c r="K223" s="80">
        <v>0</v>
      </c>
      <c r="L223" s="80" t="str">
        <f t="shared" si="165"/>
        <v>укомплектован</v>
      </c>
      <c r="M223" s="80" t="str">
        <f t="shared" si="183"/>
        <v>1</v>
      </c>
      <c r="N223" s="102"/>
      <c r="O223" s="81">
        <f t="shared" si="166"/>
        <v>0.75</v>
      </c>
      <c r="P223" s="89">
        <f t="shared" si="167"/>
        <v>2341229</v>
      </c>
      <c r="Q223" s="89">
        <f t="shared" si="168"/>
        <v>1755921.75</v>
      </c>
      <c r="R223" s="89">
        <f t="shared" si="169"/>
        <v>1755922</v>
      </c>
      <c r="S223" s="90">
        <f t="shared" si="176"/>
        <v>146326.83333333334</v>
      </c>
      <c r="T223" s="90">
        <f t="shared" si="185"/>
        <v>146326.83333333334</v>
      </c>
      <c r="U223" s="90">
        <f t="shared" si="185"/>
        <v>146326.83333333334</v>
      </c>
      <c r="V223" s="90">
        <f t="shared" si="185"/>
        <v>146326.83333333334</v>
      </c>
      <c r="W223" s="90">
        <f t="shared" si="185"/>
        <v>146326.83333333334</v>
      </c>
      <c r="X223" s="90">
        <f t="shared" si="185"/>
        <v>146326.83333333334</v>
      </c>
      <c r="Y223" s="90">
        <f t="shared" si="185"/>
        <v>146326.83333333334</v>
      </c>
      <c r="Z223" s="90">
        <f t="shared" si="185"/>
        <v>146326.83333333334</v>
      </c>
      <c r="AA223" s="90">
        <f t="shared" si="185"/>
        <v>146326.83333333334</v>
      </c>
      <c r="AB223" s="90">
        <f t="shared" si="185"/>
        <v>146326.83333333334</v>
      </c>
      <c r="AC223" s="90">
        <f t="shared" si="185"/>
        <v>146326.83333333334</v>
      </c>
      <c r="AD223" s="90">
        <f t="shared" si="185"/>
        <v>146326.83333333334</v>
      </c>
      <c r="AE223" s="91">
        <f t="shared" si="184"/>
        <v>1755921.9999999998</v>
      </c>
      <c r="AF223" s="90">
        <f t="shared" si="171"/>
        <v>13670.88</v>
      </c>
      <c r="AG223" s="90">
        <f t="shared" si="172"/>
        <v>13670.88</v>
      </c>
      <c r="AH223" s="90">
        <f t="shared" si="173"/>
        <v>13670.88</v>
      </c>
      <c r="AI223" s="90">
        <f t="shared" si="174"/>
        <v>13670.88</v>
      </c>
      <c r="AJ223" s="91">
        <v>54683.519999999997</v>
      </c>
      <c r="AK223" s="92"/>
    </row>
    <row r="224" spans="1:40" s="116" customFormat="1" ht="30" x14ac:dyDescent="0.25">
      <c r="A224" s="104"/>
      <c r="B224" s="104"/>
      <c r="C224" s="104"/>
      <c r="D224" s="105" t="s">
        <v>602</v>
      </c>
      <c r="E224" s="106">
        <v>148</v>
      </c>
      <c r="F224" s="107" t="str">
        <f t="shared" si="162"/>
        <v>от 100 до 900 жителей</v>
      </c>
      <c r="G224" s="108">
        <f t="shared" si="163"/>
        <v>1</v>
      </c>
      <c r="H224" s="109" t="str">
        <f t="shared" si="181"/>
        <v>1</v>
      </c>
      <c r="I224" s="110" t="str">
        <f t="shared" si="164"/>
        <v>не соответствует</v>
      </c>
      <c r="J224" s="110" t="str">
        <f t="shared" si="182"/>
        <v>0,75</v>
      </c>
      <c r="K224" s="110">
        <v>0</v>
      </c>
      <c r="L224" s="110" t="str">
        <f t="shared" si="165"/>
        <v>не укомплектован</v>
      </c>
      <c r="M224" s="110" t="str">
        <f t="shared" si="183"/>
        <v>0,25</v>
      </c>
      <c r="N224" s="111">
        <v>1</v>
      </c>
      <c r="O224" s="81">
        <f t="shared" si="166"/>
        <v>0.1875</v>
      </c>
      <c r="P224" s="112">
        <v>0</v>
      </c>
      <c r="Q224" s="112">
        <f t="shared" si="168"/>
        <v>0</v>
      </c>
      <c r="R224" s="112">
        <f t="shared" si="169"/>
        <v>0</v>
      </c>
      <c r="S224" s="113">
        <f t="shared" si="176"/>
        <v>0</v>
      </c>
      <c r="T224" s="113">
        <f t="shared" si="185"/>
        <v>0</v>
      </c>
      <c r="U224" s="113">
        <f t="shared" si="185"/>
        <v>0</v>
      </c>
      <c r="V224" s="113">
        <f t="shared" si="185"/>
        <v>0</v>
      </c>
      <c r="W224" s="113">
        <f t="shared" si="185"/>
        <v>0</v>
      </c>
      <c r="X224" s="113">
        <f t="shared" si="185"/>
        <v>0</v>
      </c>
      <c r="Y224" s="113">
        <f t="shared" si="185"/>
        <v>0</v>
      </c>
      <c r="Z224" s="113">
        <f t="shared" si="185"/>
        <v>0</v>
      </c>
      <c r="AA224" s="113">
        <f t="shared" si="185"/>
        <v>0</v>
      </c>
      <c r="AB224" s="113">
        <f t="shared" si="185"/>
        <v>0</v>
      </c>
      <c r="AC224" s="113">
        <f t="shared" si="185"/>
        <v>0</v>
      </c>
      <c r="AD224" s="113">
        <f t="shared" si="185"/>
        <v>0</v>
      </c>
      <c r="AE224" s="114">
        <f t="shared" si="184"/>
        <v>0</v>
      </c>
      <c r="AF224" s="90">
        <f t="shared" si="171"/>
        <v>0</v>
      </c>
      <c r="AG224" s="90">
        <f t="shared" si="172"/>
        <v>0</v>
      </c>
      <c r="AH224" s="90">
        <f t="shared" si="173"/>
        <v>0</v>
      </c>
      <c r="AI224" s="90">
        <f t="shared" si="174"/>
        <v>0</v>
      </c>
      <c r="AJ224" s="114"/>
      <c r="AK224" s="115" t="s">
        <v>603</v>
      </c>
      <c r="AM224" s="117"/>
      <c r="AN224" s="47"/>
    </row>
    <row r="225" spans="1:37" ht="30" x14ac:dyDescent="0.25">
      <c r="A225" s="86">
        <f>A223+1</f>
        <v>201</v>
      </c>
      <c r="B225" s="86"/>
      <c r="C225" s="86">
        <f>C223+1</f>
        <v>37</v>
      </c>
      <c r="D225" s="87" t="s">
        <v>604</v>
      </c>
      <c r="E225" s="99">
        <v>617</v>
      </c>
      <c r="F225" s="77" t="str">
        <f t="shared" si="162"/>
        <v>от 100 до 900 жителей</v>
      </c>
      <c r="G225" s="100">
        <f t="shared" si="163"/>
        <v>1</v>
      </c>
      <c r="H225" s="88" t="str">
        <f t="shared" si="181"/>
        <v>1</v>
      </c>
      <c r="I225" s="80" t="str">
        <f t="shared" si="164"/>
        <v>не соответствует</v>
      </c>
      <c r="J225" s="80" t="str">
        <f t="shared" si="182"/>
        <v>0,75</v>
      </c>
      <c r="K225" s="80">
        <v>0</v>
      </c>
      <c r="L225" s="80" t="str">
        <f t="shared" si="165"/>
        <v>укомплектован</v>
      </c>
      <c r="M225" s="80" t="str">
        <f t="shared" si="183"/>
        <v>1</v>
      </c>
      <c r="N225" s="102"/>
      <c r="O225" s="81">
        <f t="shared" si="166"/>
        <v>0.75</v>
      </c>
      <c r="P225" s="89">
        <f t="shared" ref="P225:P235" si="186">IF(G225=0,$E$3*H225,IF(G225=4,$E$5*H225,IF(G225=1,$E$3,IF(G225=2,$E$4,IF(G225=3,$E$5)))))</f>
        <v>1316117</v>
      </c>
      <c r="Q225" s="89">
        <f t="shared" si="168"/>
        <v>987087.75</v>
      </c>
      <c r="R225" s="89">
        <f t="shared" si="169"/>
        <v>987088</v>
      </c>
      <c r="S225" s="90">
        <f t="shared" si="176"/>
        <v>82257.333333333328</v>
      </c>
      <c r="T225" s="90">
        <f t="shared" si="185"/>
        <v>82257.333333333328</v>
      </c>
      <c r="U225" s="90">
        <f t="shared" si="185"/>
        <v>82257.333333333328</v>
      </c>
      <c r="V225" s="90">
        <f t="shared" si="185"/>
        <v>82257.333333333328</v>
      </c>
      <c r="W225" s="90">
        <f t="shared" si="185"/>
        <v>82257.333333333328</v>
      </c>
      <c r="X225" s="90">
        <f t="shared" si="185"/>
        <v>82257.333333333328</v>
      </c>
      <c r="Y225" s="90">
        <f t="shared" si="185"/>
        <v>82257.333333333328</v>
      </c>
      <c r="Z225" s="90">
        <f t="shared" si="185"/>
        <v>82257.333333333328</v>
      </c>
      <c r="AA225" s="90">
        <f t="shared" si="185"/>
        <v>82257.333333333328</v>
      </c>
      <c r="AB225" s="90">
        <f t="shared" si="185"/>
        <v>82257.333333333328</v>
      </c>
      <c r="AC225" s="90">
        <f t="shared" si="185"/>
        <v>82257.333333333328</v>
      </c>
      <c r="AD225" s="90">
        <f t="shared" si="185"/>
        <v>82257.333333333328</v>
      </c>
      <c r="AE225" s="91">
        <f t="shared" si="184"/>
        <v>987088.00000000012</v>
      </c>
      <c r="AF225" s="90">
        <f t="shared" si="171"/>
        <v>0</v>
      </c>
      <c r="AG225" s="90">
        <f t="shared" si="172"/>
        <v>0</v>
      </c>
      <c r="AH225" s="90">
        <f t="shared" si="173"/>
        <v>0</v>
      </c>
      <c r="AI225" s="90">
        <f t="shared" si="174"/>
        <v>0</v>
      </c>
      <c r="AJ225" s="91"/>
      <c r="AK225" s="92"/>
    </row>
    <row r="226" spans="1:37" ht="30" x14ac:dyDescent="0.25">
      <c r="A226" s="86">
        <f t="shared" si="179"/>
        <v>202</v>
      </c>
      <c r="B226" s="86"/>
      <c r="C226" s="86">
        <f t="shared" si="178"/>
        <v>38</v>
      </c>
      <c r="D226" s="87" t="s">
        <v>605</v>
      </c>
      <c r="E226" s="99">
        <v>1594</v>
      </c>
      <c r="F226" s="77" t="str">
        <f t="shared" si="162"/>
        <v>от 1500 до 2000 жителей</v>
      </c>
      <c r="G226" s="100">
        <f t="shared" si="163"/>
        <v>3</v>
      </c>
      <c r="H226" s="88" t="str">
        <f t="shared" si="181"/>
        <v>1</v>
      </c>
      <c r="I226" s="80" t="str">
        <f t="shared" si="164"/>
        <v>не соответствует</v>
      </c>
      <c r="J226" s="80" t="str">
        <f t="shared" si="182"/>
        <v>0,75</v>
      </c>
      <c r="K226" s="80">
        <v>0</v>
      </c>
      <c r="L226" s="80" t="str">
        <f t="shared" si="165"/>
        <v>укомплектован</v>
      </c>
      <c r="M226" s="80" t="str">
        <f t="shared" si="183"/>
        <v>1</v>
      </c>
      <c r="N226" s="102"/>
      <c r="O226" s="81">
        <f t="shared" si="166"/>
        <v>0.75</v>
      </c>
      <c r="P226" s="89">
        <f t="shared" si="186"/>
        <v>2341229</v>
      </c>
      <c r="Q226" s="89">
        <f t="shared" si="168"/>
        <v>1755921.75</v>
      </c>
      <c r="R226" s="89">
        <f t="shared" si="169"/>
        <v>1755922</v>
      </c>
      <c r="S226" s="90">
        <f t="shared" si="176"/>
        <v>146326.83333333334</v>
      </c>
      <c r="T226" s="90">
        <f t="shared" si="185"/>
        <v>146326.83333333334</v>
      </c>
      <c r="U226" s="90">
        <f t="shared" si="185"/>
        <v>146326.83333333334</v>
      </c>
      <c r="V226" s="90">
        <f t="shared" si="185"/>
        <v>146326.83333333334</v>
      </c>
      <c r="W226" s="90">
        <f t="shared" si="185"/>
        <v>146326.83333333334</v>
      </c>
      <c r="X226" s="90">
        <f t="shared" si="185"/>
        <v>146326.83333333334</v>
      </c>
      <c r="Y226" s="90">
        <f t="shared" si="185"/>
        <v>146326.83333333334</v>
      </c>
      <c r="Z226" s="90">
        <f t="shared" si="185"/>
        <v>146326.83333333334</v>
      </c>
      <c r="AA226" s="90">
        <f t="shared" si="185"/>
        <v>146326.83333333334</v>
      </c>
      <c r="AB226" s="90">
        <f t="shared" si="185"/>
        <v>146326.83333333334</v>
      </c>
      <c r="AC226" s="90">
        <f t="shared" si="185"/>
        <v>146326.83333333334</v>
      </c>
      <c r="AD226" s="90">
        <f t="shared" si="185"/>
        <v>146326.83333333334</v>
      </c>
      <c r="AE226" s="91">
        <f t="shared" si="184"/>
        <v>1755921.9999999998</v>
      </c>
      <c r="AF226" s="90">
        <f t="shared" si="171"/>
        <v>13670.88</v>
      </c>
      <c r="AG226" s="90">
        <f t="shared" si="172"/>
        <v>13670.88</v>
      </c>
      <c r="AH226" s="90">
        <f t="shared" si="173"/>
        <v>13670.88</v>
      </c>
      <c r="AI226" s="90">
        <f t="shared" si="174"/>
        <v>13670.88</v>
      </c>
      <c r="AJ226" s="91">
        <v>54683.519999999997</v>
      </c>
      <c r="AK226" s="92"/>
    </row>
    <row r="227" spans="1:37" ht="45" customHeight="1" x14ac:dyDescent="0.25">
      <c r="A227" s="86">
        <f t="shared" si="179"/>
        <v>203</v>
      </c>
      <c r="B227" s="86"/>
      <c r="C227" s="86">
        <f t="shared" si="178"/>
        <v>39</v>
      </c>
      <c r="D227" s="87" t="s">
        <v>606</v>
      </c>
      <c r="E227" s="99">
        <v>282</v>
      </c>
      <c r="F227" s="77" t="str">
        <f t="shared" si="162"/>
        <v>от 100 до 900 жителей</v>
      </c>
      <c r="G227" s="100">
        <f t="shared" si="163"/>
        <v>1</v>
      </c>
      <c r="H227" s="88" t="str">
        <f t="shared" si="181"/>
        <v>1</v>
      </c>
      <c r="I227" s="80" t="str">
        <f t="shared" si="164"/>
        <v>соответствует</v>
      </c>
      <c r="J227" s="80" t="str">
        <f t="shared" si="182"/>
        <v>1</v>
      </c>
      <c r="K227" s="80">
        <v>1</v>
      </c>
      <c r="L227" s="80" t="str">
        <f t="shared" si="165"/>
        <v>укомплектован</v>
      </c>
      <c r="M227" s="80" t="str">
        <f t="shared" si="183"/>
        <v>1</v>
      </c>
      <c r="N227" s="102"/>
      <c r="O227" s="81">
        <f t="shared" si="166"/>
        <v>1</v>
      </c>
      <c r="P227" s="89">
        <f t="shared" si="186"/>
        <v>1316117</v>
      </c>
      <c r="Q227" s="89">
        <f t="shared" si="168"/>
        <v>1316117</v>
      </c>
      <c r="R227" s="89">
        <f t="shared" si="169"/>
        <v>1316117</v>
      </c>
      <c r="S227" s="90">
        <f t="shared" si="176"/>
        <v>109676.41666666667</v>
      </c>
      <c r="T227" s="90">
        <f t="shared" si="185"/>
        <v>109676.41666666667</v>
      </c>
      <c r="U227" s="90">
        <f t="shared" si="185"/>
        <v>109676.41666666667</v>
      </c>
      <c r="V227" s="90">
        <f t="shared" si="185"/>
        <v>109676.41666666667</v>
      </c>
      <c r="W227" s="90">
        <f t="shared" si="185"/>
        <v>109676.41666666667</v>
      </c>
      <c r="X227" s="90">
        <f t="shared" si="185"/>
        <v>109676.41666666667</v>
      </c>
      <c r="Y227" s="90">
        <f t="shared" si="185"/>
        <v>109676.41666666667</v>
      </c>
      <c r="Z227" s="90">
        <f t="shared" si="185"/>
        <v>109676.41666666667</v>
      </c>
      <c r="AA227" s="90">
        <f t="shared" si="185"/>
        <v>109676.41666666667</v>
      </c>
      <c r="AB227" s="90">
        <f t="shared" si="185"/>
        <v>109676.41666666667</v>
      </c>
      <c r="AC227" s="90">
        <f t="shared" si="185"/>
        <v>109676.41666666667</v>
      </c>
      <c r="AD227" s="90">
        <f t="shared" si="185"/>
        <v>109676.41666666667</v>
      </c>
      <c r="AE227" s="91">
        <f t="shared" si="184"/>
        <v>1316117</v>
      </c>
      <c r="AF227" s="90">
        <f t="shared" si="171"/>
        <v>11700</v>
      </c>
      <c r="AG227" s="90">
        <f t="shared" si="172"/>
        <v>11700</v>
      </c>
      <c r="AH227" s="90">
        <f t="shared" si="173"/>
        <v>11700</v>
      </c>
      <c r="AI227" s="90">
        <f t="shared" si="174"/>
        <v>11700</v>
      </c>
      <c r="AJ227" s="91">
        <v>46800</v>
      </c>
      <c r="AK227" s="92"/>
    </row>
    <row r="228" spans="1:37" ht="30" x14ac:dyDescent="0.25">
      <c r="A228" s="86">
        <f t="shared" si="179"/>
        <v>204</v>
      </c>
      <c r="B228" s="86"/>
      <c r="C228" s="86">
        <f t="shared" si="178"/>
        <v>40</v>
      </c>
      <c r="D228" s="87" t="s">
        <v>607</v>
      </c>
      <c r="E228" s="99">
        <v>286</v>
      </c>
      <c r="F228" s="77" t="str">
        <f t="shared" si="162"/>
        <v>от 100 до 900 жителей</v>
      </c>
      <c r="G228" s="100">
        <f t="shared" si="163"/>
        <v>1</v>
      </c>
      <c r="H228" s="88" t="str">
        <f t="shared" si="181"/>
        <v>1</v>
      </c>
      <c r="I228" s="80" t="str">
        <f t="shared" si="164"/>
        <v>не соответствует</v>
      </c>
      <c r="J228" s="80" t="str">
        <f t="shared" si="182"/>
        <v>0,75</v>
      </c>
      <c r="K228" s="80">
        <v>0</v>
      </c>
      <c r="L228" s="80" t="str">
        <f t="shared" si="165"/>
        <v>укомплектован</v>
      </c>
      <c r="M228" s="80" t="str">
        <f t="shared" si="183"/>
        <v>1</v>
      </c>
      <c r="N228" s="102"/>
      <c r="O228" s="81">
        <f t="shared" si="166"/>
        <v>0.75</v>
      </c>
      <c r="P228" s="89">
        <f t="shared" si="186"/>
        <v>1316117</v>
      </c>
      <c r="Q228" s="89">
        <f t="shared" si="168"/>
        <v>987087.75</v>
      </c>
      <c r="R228" s="89">
        <f t="shared" si="169"/>
        <v>987088</v>
      </c>
      <c r="S228" s="90">
        <f t="shared" si="176"/>
        <v>82257.333333333328</v>
      </c>
      <c r="T228" s="90">
        <f t="shared" si="185"/>
        <v>82257.333333333328</v>
      </c>
      <c r="U228" s="90">
        <f t="shared" si="185"/>
        <v>82257.333333333328</v>
      </c>
      <c r="V228" s="90">
        <f t="shared" si="185"/>
        <v>82257.333333333328</v>
      </c>
      <c r="W228" s="90">
        <f t="shared" si="185"/>
        <v>82257.333333333328</v>
      </c>
      <c r="X228" s="90">
        <f t="shared" si="185"/>
        <v>82257.333333333328</v>
      </c>
      <c r="Y228" s="90">
        <f t="shared" si="185"/>
        <v>82257.333333333328</v>
      </c>
      <c r="Z228" s="90">
        <f t="shared" si="185"/>
        <v>82257.333333333328</v>
      </c>
      <c r="AA228" s="90">
        <f t="shared" si="185"/>
        <v>82257.333333333328</v>
      </c>
      <c r="AB228" s="90">
        <f t="shared" si="185"/>
        <v>82257.333333333328</v>
      </c>
      <c r="AC228" s="90">
        <f t="shared" si="185"/>
        <v>82257.333333333328</v>
      </c>
      <c r="AD228" s="90">
        <f t="shared" si="185"/>
        <v>82257.333333333328</v>
      </c>
      <c r="AE228" s="91">
        <f t="shared" si="184"/>
        <v>987088.00000000012</v>
      </c>
      <c r="AF228" s="90">
        <f t="shared" si="171"/>
        <v>0</v>
      </c>
      <c r="AG228" s="90">
        <f t="shared" si="172"/>
        <v>0</v>
      </c>
      <c r="AH228" s="90">
        <f t="shared" si="173"/>
        <v>0</v>
      </c>
      <c r="AI228" s="90">
        <f t="shared" si="174"/>
        <v>0</v>
      </c>
      <c r="AJ228" s="91"/>
      <c r="AK228" s="92"/>
    </row>
    <row r="229" spans="1:37" ht="30" x14ac:dyDescent="0.25">
      <c r="A229" s="86">
        <f t="shared" si="179"/>
        <v>205</v>
      </c>
      <c r="B229" s="86"/>
      <c r="C229" s="86">
        <f t="shared" si="178"/>
        <v>41</v>
      </c>
      <c r="D229" s="87" t="s">
        <v>608</v>
      </c>
      <c r="E229" s="99">
        <v>218</v>
      </c>
      <c r="F229" s="77" t="str">
        <f t="shared" si="162"/>
        <v>от 100 до 900 жителей</v>
      </c>
      <c r="G229" s="100">
        <f t="shared" si="163"/>
        <v>1</v>
      </c>
      <c r="H229" s="88" t="str">
        <f t="shared" si="181"/>
        <v>1</v>
      </c>
      <c r="I229" s="80" t="str">
        <f t="shared" si="164"/>
        <v>не соответствует</v>
      </c>
      <c r="J229" s="80" t="str">
        <f t="shared" si="182"/>
        <v>0,75</v>
      </c>
      <c r="K229" s="80">
        <v>0</v>
      </c>
      <c r="L229" s="80" t="str">
        <f t="shared" si="165"/>
        <v>укомплектован</v>
      </c>
      <c r="M229" s="80" t="str">
        <f t="shared" si="183"/>
        <v>1</v>
      </c>
      <c r="N229" s="102"/>
      <c r="O229" s="81">
        <f t="shared" si="166"/>
        <v>0.75</v>
      </c>
      <c r="P229" s="89">
        <f t="shared" si="186"/>
        <v>1316117</v>
      </c>
      <c r="Q229" s="89">
        <f t="shared" si="168"/>
        <v>987087.75</v>
      </c>
      <c r="R229" s="89">
        <f t="shared" si="169"/>
        <v>987088</v>
      </c>
      <c r="S229" s="90">
        <f t="shared" si="176"/>
        <v>82257.333333333328</v>
      </c>
      <c r="T229" s="90">
        <f t="shared" si="185"/>
        <v>82257.333333333328</v>
      </c>
      <c r="U229" s="90">
        <f t="shared" si="185"/>
        <v>82257.333333333328</v>
      </c>
      <c r="V229" s="90">
        <f t="shared" si="185"/>
        <v>82257.333333333328</v>
      </c>
      <c r="W229" s="90">
        <f t="shared" si="185"/>
        <v>82257.333333333328</v>
      </c>
      <c r="X229" s="90">
        <f t="shared" si="185"/>
        <v>82257.333333333328</v>
      </c>
      <c r="Y229" s="90">
        <f t="shared" si="185"/>
        <v>82257.333333333328</v>
      </c>
      <c r="Z229" s="90">
        <f t="shared" si="185"/>
        <v>82257.333333333328</v>
      </c>
      <c r="AA229" s="90">
        <f t="shared" si="185"/>
        <v>82257.333333333328</v>
      </c>
      <c r="AB229" s="90">
        <f t="shared" si="185"/>
        <v>82257.333333333328</v>
      </c>
      <c r="AC229" s="90">
        <f t="shared" si="185"/>
        <v>82257.333333333328</v>
      </c>
      <c r="AD229" s="90">
        <f t="shared" si="185"/>
        <v>82257.333333333328</v>
      </c>
      <c r="AE229" s="91">
        <f t="shared" si="184"/>
        <v>987088.00000000012</v>
      </c>
      <c r="AF229" s="90">
        <f t="shared" si="171"/>
        <v>0</v>
      </c>
      <c r="AG229" s="90">
        <f t="shared" si="172"/>
        <v>0</v>
      </c>
      <c r="AH229" s="90">
        <f t="shared" si="173"/>
        <v>0</v>
      </c>
      <c r="AI229" s="90">
        <f t="shared" si="174"/>
        <v>0</v>
      </c>
      <c r="AJ229" s="91"/>
      <c r="AK229" s="92"/>
    </row>
    <row r="230" spans="1:37" ht="30" x14ac:dyDescent="0.25">
      <c r="A230" s="86">
        <f t="shared" si="179"/>
        <v>206</v>
      </c>
      <c r="B230" s="86"/>
      <c r="C230" s="86">
        <f t="shared" si="178"/>
        <v>42</v>
      </c>
      <c r="D230" s="87" t="s">
        <v>609</v>
      </c>
      <c r="E230" s="99">
        <v>195</v>
      </c>
      <c r="F230" s="77" t="str">
        <f t="shared" si="162"/>
        <v>от 100 до 900 жителей</v>
      </c>
      <c r="G230" s="100">
        <f t="shared" si="163"/>
        <v>1</v>
      </c>
      <c r="H230" s="88" t="str">
        <f t="shared" si="181"/>
        <v>1</v>
      </c>
      <c r="I230" s="80" t="str">
        <f t="shared" si="164"/>
        <v>соответствует</v>
      </c>
      <c r="J230" s="80" t="str">
        <f t="shared" si="182"/>
        <v>1</v>
      </c>
      <c r="K230" s="80">
        <v>1</v>
      </c>
      <c r="L230" s="80" t="str">
        <f t="shared" si="165"/>
        <v>укомплектован</v>
      </c>
      <c r="M230" s="80" t="str">
        <f t="shared" si="183"/>
        <v>1</v>
      </c>
      <c r="N230" s="102"/>
      <c r="O230" s="81">
        <f t="shared" si="166"/>
        <v>1</v>
      </c>
      <c r="P230" s="89">
        <f t="shared" si="186"/>
        <v>1316117</v>
      </c>
      <c r="Q230" s="89">
        <f t="shared" si="168"/>
        <v>1316117</v>
      </c>
      <c r="R230" s="89">
        <f t="shared" si="169"/>
        <v>1316117</v>
      </c>
      <c r="S230" s="90">
        <f t="shared" si="176"/>
        <v>109676.41666666667</v>
      </c>
      <c r="T230" s="90">
        <f t="shared" si="185"/>
        <v>109676.41666666667</v>
      </c>
      <c r="U230" s="90">
        <f t="shared" si="185"/>
        <v>109676.41666666667</v>
      </c>
      <c r="V230" s="90">
        <f t="shared" si="185"/>
        <v>109676.41666666667</v>
      </c>
      <c r="W230" s="90">
        <f t="shared" si="185"/>
        <v>109676.41666666667</v>
      </c>
      <c r="X230" s="90">
        <f t="shared" si="185"/>
        <v>109676.41666666667</v>
      </c>
      <c r="Y230" s="90">
        <f t="shared" si="185"/>
        <v>109676.41666666667</v>
      </c>
      <c r="Z230" s="90">
        <f t="shared" si="185"/>
        <v>109676.41666666667</v>
      </c>
      <c r="AA230" s="90">
        <f t="shared" si="185"/>
        <v>109676.41666666667</v>
      </c>
      <c r="AB230" s="90">
        <f t="shared" si="185"/>
        <v>109676.41666666667</v>
      </c>
      <c r="AC230" s="90">
        <f t="shared" si="185"/>
        <v>109676.41666666667</v>
      </c>
      <c r="AD230" s="90">
        <f t="shared" si="185"/>
        <v>109676.41666666667</v>
      </c>
      <c r="AE230" s="91">
        <f t="shared" si="184"/>
        <v>1316117</v>
      </c>
      <c r="AF230" s="90">
        <f t="shared" si="171"/>
        <v>13670.88</v>
      </c>
      <c r="AG230" s="90">
        <f t="shared" si="172"/>
        <v>13670.88</v>
      </c>
      <c r="AH230" s="90">
        <f t="shared" si="173"/>
        <v>13670.88</v>
      </c>
      <c r="AI230" s="90">
        <f t="shared" si="174"/>
        <v>13670.88</v>
      </c>
      <c r="AJ230" s="91">
        <v>54683.519999999997</v>
      </c>
      <c r="AK230" s="92"/>
    </row>
    <row r="231" spans="1:37" ht="30" x14ac:dyDescent="0.25">
      <c r="A231" s="86">
        <f>A230+1</f>
        <v>207</v>
      </c>
      <c r="B231" s="86"/>
      <c r="C231" s="86">
        <f t="shared" si="178"/>
        <v>43</v>
      </c>
      <c r="D231" s="87" t="s">
        <v>610</v>
      </c>
      <c r="E231" s="99">
        <v>143</v>
      </c>
      <c r="F231" s="77" t="str">
        <f t="shared" si="162"/>
        <v>от 100 до 900 жителей</v>
      </c>
      <c r="G231" s="100">
        <f t="shared" si="163"/>
        <v>1</v>
      </c>
      <c r="H231" s="88" t="str">
        <f t="shared" si="181"/>
        <v>1</v>
      </c>
      <c r="I231" s="80" t="str">
        <f t="shared" si="164"/>
        <v>не соответствует</v>
      </c>
      <c r="J231" s="80" t="str">
        <f t="shared" si="182"/>
        <v>0,75</v>
      </c>
      <c r="K231" s="80">
        <v>0</v>
      </c>
      <c r="L231" s="80" t="str">
        <f t="shared" si="165"/>
        <v>укомплектован</v>
      </c>
      <c r="M231" s="80" t="str">
        <f t="shared" si="183"/>
        <v>1</v>
      </c>
      <c r="N231" s="102"/>
      <c r="O231" s="81">
        <f t="shared" si="166"/>
        <v>0.75</v>
      </c>
      <c r="P231" s="89">
        <f t="shared" si="186"/>
        <v>1316117</v>
      </c>
      <c r="Q231" s="89">
        <f t="shared" si="168"/>
        <v>987087.75</v>
      </c>
      <c r="R231" s="89">
        <f t="shared" si="169"/>
        <v>987088</v>
      </c>
      <c r="S231" s="90">
        <f t="shared" si="176"/>
        <v>82257.333333333328</v>
      </c>
      <c r="T231" s="90">
        <f t="shared" si="185"/>
        <v>82257.333333333328</v>
      </c>
      <c r="U231" s="90">
        <f t="shared" si="185"/>
        <v>82257.333333333328</v>
      </c>
      <c r="V231" s="90">
        <f t="shared" si="185"/>
        <v>82257.333333333328</v>
      </c>
      <c r="W231" s="90">
        <f t="shared" si="185"/>
        <v>82257.333333333328</v>
      </c>
      <c r="X231" s="90">
        <f t="shared" si="185"/>
        <v>82257.333333333328</v>
      </c>
      <c r="Y231" s="90">
        <f t="shared" si="185"/>
        <v>82257.333333333328</v>
      </c>
      <c r="Z231" s="90">
        <f t="shared" si="185"/>
        <v>82257.333333333328</v>
      </c>
      <c r="AA231" s="90">
        <f t="shared" si="185"/>
        <v>82257.333333333328</v>
      </c>
      <c r="AB231" s="90">
        <f t="shared" si="185"/>
        <v>82257.333333333328</v>
      </c>
      <c r="AC231" s="90">
        <f t="shared" si="185"/>
        <v>82257.333333333328</v>
      </c>
      <c r="AD231" s="90">
        <f t="shared" si="185"/>
        <v>82257.333333333328</v>
      </c>
      <c r="AE231" s="91">
        <f t="shared" si="184"/>
        <v>987088.00000000012</v>
      </c>
      <c r="AF231" s="90">
        <f t="shared" si="171"/>
        <v>13670.88</v>
      </c>
      <c r="AG231" s="90">
        <f t="shared" si="172"/>
        <v>13670.88</v>
      </c>
      <c r="AH231" s="90">
        <f t="shared" si="173"/>
        <v>13670.88</v>
      </c>
      <c r="AI231" s="90">
        <f t="shared" si="174"/>
        <v>13670.88</v>
      </c>
      <c r="AJ231" s="91">
        <v>54683.519999999997</v>
      </c>
      <c r="AK231" s="92"/>
    </row>
    <row r="232" spans="1:37" ht="30" x14ac:dyDescent="0.25">
      <c r="A232" s="86">
        <f t="shared" si="179"/>
        <v>208</v>
      </c>
      <c r="B232" s="86"/>
      <c r="C232" s="86">
        <f t="shared" si="178"/>
        <v>44</v>
      </c>
      <c r="D232" s="87" t="s">
        <v>611</v>
      </c>
      <c r="E232" s="99">
        <v>341</v>
      </c>
      <c r="F232" s="77" t="str">
        <f t="shared" si="162"/>
        <v>от 100 до 900 жителей</v>
      </c>
      <c r="G232" s="100">
        <f t="shared" si="163"/>
        <v>1</v>
      </c>
      <c r="H232" s="88" t="str">
        <f t="shared" si="181"/>
        <v>1</v>
      </c>
      <c r="I232" s="80" t="str">
        <f t="shared" si="164"/>
        <v>не соответствует</v>
      </c>
      <c r="J232" s="80" t="str">
        <f t="shared" si="182"/>
        <v>0,75</v>
      </c>
      <c r="K232" s="80">
        <v>0</v>
      </c>
      <c r="L232" s="80" t="str">
        <f t="shared" si="165"/>
        <v>укомплектован</v>
      </c>
      <c r="M232" s="80" t="str">
        <f t="shared" si="183"/>
        <v>1</v>
      </c>
      <c r="N232" s="102"/>
      <c r="O232" s="81">
        <f t="shared" si="166"/>
        <v>0.75</v>
      </c>
      <c r="P232" s="89">
        <f t="shared" si="186"/>
        <v>1316117</v>
      </c>
      <c r="Q232" s="89">
        <f t="shared" si="168"/>
        <v>987087.75</v>
      </c>
      <c r="R232" s="89">
        <f t="shared" si="169"/>
        <v>987088</v>
      </c>
      <c r="S232" s="90">
        <f t="shared" si="176"/>
        <v>82257.333333333328</v>
      </c>
      <c r="T232" s="90">
        <f t="shared" si="185"/>
        <v>82257.333333333328</v>
      </c>
      <c r="U232" s="90">
        <f t="shared" si="185"/>
        <v>82257.333333333328</v>
      </c>
      <c r="V232" s="90">
        <f t="shared" si="185"/>
        <v>82257.333333333328</v>
      </c>
      <c r="W232" s="90">
        <f t="shared" si="185"/>
        <v>82257.333333333328</v>
      </c>
      <c r="X232" s="90">
        <f t="shared" si="185"/>
        <v>82257.333333333328</v>
      </c>
      <c r="Y232" s="90">
        <f t="shared" si="185"/>
        <v>82257.333333333328</v>
      </c>
      <c r="Z232" s="90">
        <f t="shared" si="185"/>
        <v>82257.333333333328</v>
      </c>
      <c r="AA232" s="90">
        <f t="shared" si="185"/>
        <v>82257.333333333328</v>
      </c>
      <c r="AB232" s="90">
        <f t="shared" si="185"/>
        <v>82257.333333333328</v>
      </c>
      <c r="AC232" s="90">
        <f t="shared" si="185"/>
        <v>82257.333333333328</v>
      </c>
      <c r="AD232" s="90">
        <f t="shared" si="185"/>
        <v>82257.333333333328</v>
      </c>
      <c r="AE232" s="91">
        <f t="shared" si="184"/>
        <v>987088.00000000012</v>
      </c>
      <c r="AF232" s="90">
        <f t="shared" si="171"/>
        <v>11700</v>
      </c>
      <c r="AG232" s="90">
        <f t="shared" si="172"/>
        <v>11700</v>
      </c>
      <c r="AH232" s="90">
        <f t="shared" si="173"/>
        <v>11700</v>
      </c>
      <c r="AI232" s="90">
        <f t="shared" si="174"/>
        <v>11700</v>
      </c>
      <c r="AJ232" s="91">
        <v>46800</v>
      </c>
      <c r="AK232" s="92"/>
    </row>
    <row r="233" spans="1:37" ht="30" x14ac:dyDescent="0.25">
      <c r="A233" s="86">
        <f t="shared" si="179"/>
        <v>209</v>
      </c>
      <c r="B233" s="86"/>
      <c r="C233" s="86">
        <f t="shared" si="178"/>
        <v>45</v>
      </c>
      <c r="D233" s="87" t="s">
        <v>612</v>
      </c>
      <c r="E233" s="99">
        <v>70</v>
      </c>
      <c r="F233" s="77" t="str">
        <f t="shared" si="162"/>
        <v>до 100 жителей</v>
      </c>
      <c r="G233" s="100">
        <f t="shared" si="163"/>
        <v>0</v>
      </c>
      <c r="H233" s="88">
        <f t="shared" si="181"/>
        <v>0.9</v>
      </c>
      <c r="I233" s="80" t="str">
        <f t="shared" si="164"/>
        <v>не соответствует</v>
      </c>
      <c r="J233" s="80" t="str">
        <f t="shared" si="182"/>
        <v>0,75</v>
      </c>
      <c r="K233" s="80">
        <v>0</v>
      </c>
      <c r="L233" s="80" t="str">
        <f t="shared" si="165"/>
        <v>не укомплектован</v>
      </c>
      <c r="M233" s="80" t="str">
        <f t="shared" si="183"/>
        <v>0,25</v>
      </c>
      <c r="N233" s="103">
        <v>1</v>
      </c>
      <c r="O233" s="81">
        <f t="shared" si="166"/>
        <v>0.16875000000000001</v>
      </c>
      <c r="P233" s="89">
        <f t="shared" si="186"/>
        <v>1184505.3</v>
      </c>
      <c r="Q233" s="89">
        <f t="shared" si="168"/>
        <v>888378.97500000009</v>
      </c>
      <c r="R233" s="89">
        <f t="shared" si="169"/>
        <v>222095</v>
      </c>
      <c r="S233" s="90">
        <f t="shared" si="176"/>
        <v>18507.916666666668</v>
      </c>
      <c r="T233" s="90">
        <f t="shared" si="185"/>
        <v>18507.916666666668</v>
      </c>
      <c r="U233" s="90">
        <f t="shared" si="185"/>
        <v>18507.916666666668</v>
      </c>
      <c r="V233" s="90">
        <f t="shared" si="185"/>
        <v>18507.916666666668</v>
      </c>
      <c r="W233" s="90">
        <f t="shared" si="185"/>
        <v>18507.916666666668</v>
      </c>
      <c r="X233" s="90">
        <f t="shared" si="185"/>
        <v>18507.916666666668</v>
      </c>
      <c r="Y233" s="90">
        <f t="shared" si="185"/>
        <v>18507.916666666668</v>
      </c>
      <c r="Z233" s="90">
        <f t="shared" si="185"/>
        <v>18507.916666666668</v>
      </c>
      <c r="AA233" s="90">
        <f t="shared" si="185"/>
        <v>18507.916666666668</v>
      </c>
      <c r="AB233" s="90">
        <f t="shared" si="185"/>
        <v>18507.916666666668</v>
      </c>
      <c r="AC233" s="90">
        <f t="shared" si="185"/>
        <v>18507.916666666668</v>
      </c>
      <c r="AD233" s="90">
        <f t="shared" si="185"/>
        <v>18507.916666666668</v>
      </c>
      <c r="AE233" s="91">
        <f t="shared" si="184"/>
        <v>222094.99999999997</v>
      </c>
      <c r="AF233" s="90">
        <f t="shared" si="171"/>
        <v>0</v>
      </c>
      <c r="AG233" s="90">
        <f t="shared" si="172"/>
        <v>0</v>
      </c>
      <c r="AH233" s="90">
        <f t="shared" si="173"/>
        <v>0</v>
      </c>
      <c r="AI233" s="90">
        <f t="shared" si="174"/>
        <v>0</v>
      </c>
      <c r="AJ233" s="91"/>
      <c r="AK233" s="92"/>
    </row>
    <row r="234" spans="1:37" ht="30" x14ac:dyDescent="0.25">
      <c r="A234" s="86">
        <f>A233+1</f>
        <v>210</v>
      </c>
      <c r="B234" s="86"/>
      <c r="C234" s="86">
        <f t="shared" si="178"/>
        <v>46</v>
      </c>
      <c r="D234" s="87" t="s">
        <v>613</v>
      </c>
      <c r="E234" s="99">
        <v>177</v>
      </c>
      <c r="F234" s="77" t="str">
        <f t="shared" si="162"/>
        <v>от 100 до 900 жителей</v>
      </c>
      <c r="G234" s="100">
        <f t="shared" si="163"/>
        <v>1</v>
      </c>
      <c r="H234" s="88" t="str">
        <f t="shared" si="181"/>
        <v>1</v>
      </c>
      <c r="I234" s="80" t="str">
        <f t="shared" si="164"/>
        <v>не соответствует</v>
      </c>
      <c r="J234" s="80" t="str">
        <f t="shared" si="182"/>
        <v>0,75</v>
      </c>
      <c r="K234" s="80">
        <v>0</v>
      </c>
      <c r="L234" s="80" t="str">
        <f t="shared" si="165"/>
        <v>не укомплектован</v>
      </c>
      <c r="M234" s="80" t="str">
        <f t="shared" si="183"/>
        <v>0,25</v>
      </c>
      <c r="N234" s="103">
        <v>1</v>
      </c>
      <c r="O234" s="81">
        <f t="shared" si="166"/>
        <v>0.1875</v>
      </c>
      <c r="P234" s="89">
        <f t="shared" si="186"/>
        <v>1316117</v>
      </c>
      <c r="Q234" s="89">
        <f t="shared" si="168"/>
        <v>987087.75</v>
      </c>
      <c r="R234" s="89">
        <f t="shared" si="169"/>
        <v>246772</v>
      </c>
      <c r="S234" s="90">
        <f t="shared" si="176"/>
        <v>20564.333333333332</v>
      </c>
      <c r="T234" s="90">
        <f t="shared" si="185"/>
        <v>20564.333333333332</v>
      </c>
      <c r="U234" s="90">
        <f t="shared" si="185"/>
        <v>20564.333333333332</v>
      </c>
      <c r="V234" s="90">
        <f t="shared" si="185"/>
        <v>20564.333333333332</v>
      </c>
      <c r="W234" s="90">
        <f t="shared" si="185"/>
        <v>20564.333333333332</v>
      </c>
      <c r="X234" s="90">
        <f t="shared" si="185"/>
        <v>20564.333333333332</v>
      </c>
      <c r="Y234" s="90">
        <f t="shared" si="185"/>
        <v>20564.333333333332</v>
      </c>
      <c r="Z234" s="90">
        <f t="shared" si="185"/>
        <v>20564.333333333332</v>
      </c>
      <c r="AA234" s="90">
        <f t="shared" si="185"/>
        <v>20564.333333333332</v>
      </c>
      <c r="AB234" s="90">
        <f t="shared" si="185"/>
        <v>20564.333333333332</v>
      </c>
      <c r="AC234" s="90">
        <f t="shared" si="185"/>
        <v>20564.333333333332</v>
      </c>
      <c r="AD234" s="90">
        <f t="shared" si="185"/>
        <v>20564.333333333332</v>
      </c>
      <c r="AE234" s="91">
        <f t="shared" si="184"/>
        <v>246772.00000000003</v>
      </c>
      <c r="AF234" s="90">
        <f t="shared" si="171"/>
        <v>0</v>
      </c>
      <c r="AG234" s="90">
        <f t="shared" si="172"/>
        <v>0</v>
      </c>
      <c r="AH234" s="90">
        <f t="shared" si="173"/>
        <v>0</v>
      </c>
      <c r="AI234" s="90">
        <f t="shared" si="174"/>
        <v>0</v>
      </c>
      <c r="AJ234" s="91"/>
      <c r="AK234" s="92"/>
    </row>
    <row r="235" spans="1:37" ht="30" x14ac:dyDescent="0.25">
      <c r="A235" s="86">
        <f>A234+1</f>
        <v>211</v>
      </c>
      <c r="B235" s="86"/>
      <c r="C235" s="86">
        <f t="shared" si="178"/>
        <v>47</v>
      </c>
      <c r="D235" s="87" t="s">
        <v>614</v>
      </c>
      <c r="E235" s="99">
        <v>172</v>
      </c>
      <c r="F235" s="77" t="str">
        <f t="shared" si="162"/>
        <v>от 100 до 900 жителей</v>
      </c>
      <c r="G235" s="100">
        <f t="shared" si="163"/>
        <v>1</v>
      </c>
      <c r="H235" s="88" t="str">
        <f t="shared" si="181"/>
        <v>1</v>
      </c>
      <c r="I235" s="80" t="str">
        <f t="shared" si="164"/>
        <v>не соответствует</v>
      </c>
      <c r="J235" s="80" t="str">
        <f t="shared" si="182"/>
        <v>0,75</v>
      </c>
      <c r="K235" s="80">
        <v>0</v>
      </c>
      <c r="L235" s="80" t="str">
        <f t="shared" si="165"/>
        <v>не укомплектован</v>
      </c>
      <c r="M235" s="80" t="str">
        <f t="shared" si="183"/>
        <v>0,25</v>
      </c>
      <c r="N235" s="103">
        <v>1</v>
      </c>
      <c r="O235" s="81">
        <f t="shared" si="166"/>
        <v>0.1875</v>
      </c>
      <c r="P235" s="89">
        <f t="shared" si="186"/>
        <v>1316117</v>
      </c>
      <c r="Q235" s="89">
        <f t="shared" si="168"/>
        <v>987087.75</v>
      </c>
      <c r="R235" s="89">
        <f t="shared" si="169"/>
        <v>246772</v>
      </c>
      <c r="S235" s="90">
        <f t="shared" si="176"/>
        <v>20564.333333333332</v>
      </c>
      <c r="T235" s="90">
        <f t="shared" si="185"/>
        <v>20564.333333333332</v>
      </c>
      <c r="U235" s="90">
        <f t="shared" si="185"/>
        <v>20564.333333333332</v>
      </c>
      <c r="V235" s="90">
        <f t="shared" si="185"/>
        <v>20564.333333333332</v>
      </c>
      <c r="W235" s="90">
        <f t="shared" si="185"/>
        <v>20564.333333333332</v>
      </c>
      <c r="X235" s="90">
        <f t="shared" si="185"/>
        <v>20564.333333333332</v>
      </c>
      <c r="Y235" s="90">
        <f t="shared" si="185"/>
        <v>20564.333333333332</v>
      </c>
      <c r="Z235" s="90">
        <f t="shared" si="185"/>
        <v>20564.333333333332</v>
      </c>
      <c r="AA235" s="90">
        <f t="shared" si="185"/>
        <v>20564.333333333332</v>
      </c>
      <c r="AB235" s="90">
        <f t="shared" si="185"/>
        <v>20564.333333333332</v>
      </c>
      <c r="AC235" s="90">
        <f t="shared" si="185"/>
        <v>20564.333333333332</v>
      </c>
      <c r="AD235" s="90">
        <f t="shared" si="185"/>
        <v>20564.333333333332</v>
      </c>
      <c r="AE235" s="91">
        <f>SUM(S235:AD235)</f>
        <v>246772.00000000003</v>
      </c>
      <c r="AF235" s="90">
        <f t="shared" si="171"/>
        <v>0</v>
      </c>
      <c r="AG235" s="90">
        <f t="shared" si="172"/>
        <v>0</v>
      </c>
      <c r="AH235" s="90">
        <f t="shared" si="173"/>
        <v>0</v>
      </c>
      <c r="AI235" s="90">
        <f t="shared" si="174"/>
        <v>0</v>
      </c>
      <c r="AJ235" s="91"/>
      <c r="AK235" s="92"/>
    </row>
    <row r="236" spans="1:37" x14ac:dyDescent="0.25">
      <c r="A236" s="72"/>
      <c r="B236" s="72">
        <v>13</v>
      </c>
      <c r="C236" s="72"/>
      <c r="D236" s="74" t="s">
        <v>615</v>
      </c>
      <c r="E236" s="99"/>
      <c r="F236" s="77"/>
      <c r="G236" s="100"/>
      <c r="H236" s="88"/>
      <c r="I236" s="80"/>
      <c r="J236" s="80"/>
      <c r="K236" s="80"/>
      <c r="L236" s="80"/>
      <c r="M236" s="80"/>
      <c r="N236" s="102"/>
      <c r="O236" s="81"/>
      <c r="P236" s="82">
        <f t="shared" ref="P236:AD236" si="187">SUM(P237:P271)</f>
        <v>45780035.399999991</v>
      </c>
      <c r="Q236" s="82">
        <f t="shared" si="187"/>
        <v>34664055.800000004</v>
      </c>
      <c r="R236" s="82">
        <f t="shared" si="187"/>
        <v>26890746</v>
      </c>
      <c r="S236" s="83">
        <f t="shared" si="187"/>
        <v>2240895.4999999995</v>
      </c>
      <c r="T236" s="83">
        <f t="shared" si="187"/>
        <v>2240895.4999999995</v>
      </c>
      <c r="U236" s="83">
        <f t="shared" si="187"/>
        <v>2240895.4999999995</v>
      </c>
      <c r="V236" s="83">
        <f t="shared" si="187"/>
        <v>2240895.4999999995</v>
      </c>
      <c r="W236" s="83">
        <f t="shared" si="187"/>
        <v>2240895.4999999995</v>
      </c>
      <c r="X236" s="83">
        <f t="shared" si="187"/>
        <v>2240895.4999999995</v>
      </c>
      <c r="Y236" s="83">
        <f t="shared" si="187"/>
        <v>2240895.4999999995</v>
      </c>
      <c r="Z236" s="83">
        <f t="shared" si="187"/>
        <v>2240895.4999999995</v>
      </c>
      <c r="AA236" s="83">
        <f t="shared" si="187"/>
        <v>2240895.4999999995</v>
      </c>
      <c r="AB236" s="83">
        <f t="shared" si="187"/>
        <v>2240895.4999999995</v>
      </c>
      <c r="AC236" s="83">
        <f t="shared" si="187"/>
        <v>2240895.4999999995</v>
      </c>
      <c r="AD236" s="83">
        <f t="shared" si="187"/>
        <v>2240895.4999999995</v>
      </c>
      <c r="AE236" s="84">
        <f>SUM(AE237:AE271)</f>
        <v>26890746</v>
      </c>
      <c r="AF236" s="85">
        <f t="shared" ref="AF236:AI236" si="188">SUM(AF237:AF271)</f>
        <v>414204.96000000008</v>
      </c>
      <c r="AG236" s="85">
        <f t="shared" si="188"/>
        <v>414204.96000000008</v>
      </c>
      <c r="AH236" s="85">
        <f t="shared" si="188"/>
        <v>414204.96000000008</v>
      </c>
      <c r="AI236" s="85">
        <f t="shared" si="188"/>
        <v>414204.96000000008</v>
      </c>
      <c r="AJ236" s="84">
        <f>SUM(AJ237:AJ271)</f>
        <v>1656819.8400000003</v>
      </c>
      <c r="AK236" s="94"/>
    </row>
    <row r="237" spans="1:37" x14ac:dyDescent="0.25">
      <c r="A237" s="86">
        <f>A235+1</f>
        <v>212</v>
      </c>
      <c r="B237" s="86"/>
      <c r="C237" s="86">
        <v>1</v>
      </c>
      <c r="D237" s="87" t="s">
        <v>616</v>
      </c>
      <c r="E237" s="99">
        <v>44</v>
      </c>
      <c r="F237" s="77" t="str">
        <f t="shared" ref="F237:F271" si="189">IF(G237=0,"до 100 жителей",IF(G237=1,"от 100 до 900 жителей",IF(G237=2,"от 900 до 1500 жителей",IF(G237=3,"от 1500 до 2000 жителей",IF(G237=4,"более 2000 жителей")))))</f>
        <v>до 100 жителей</v>
      </c>
      <c r="G237" s="100">
        <f t="shared" ref="G237:G271" si="190">IF(E237&lt;100,0,(IF(E237&lt;900,1,(IF(E237&lt;1500,2,IF(E237&lt;2000,3,4))))))</f>
        <v>0</v>
      </c>
      <c r="H237" s="88">
        <f t="shared" si="181"/>
        <v>0.9</v>
      </c>
      <c r="I237" s="80" t="str">
        <f t="shared" ref="I237:I271" si="191">IF(K237=0,"не соответствует",IF(K237=1,"соответствует",))</f>
        <v>не соответствует</v>
      </c>
      <c r="J237" s="80" t="str">
        <f t="shared" si="182"/>
        <v>0,75</v>
      </c>
      <c r="K237" s="80">
        <v>0</v>
      </c>
      <c r="L237" s="80" t="str">
        <f t="shared" ref="L237:L271" si="192">IF(N237=0,"укомплектован",IF(N237=1,"не укомплектован",))</f>
        <v>не укомплектован</v>
      </c>
      <c r="M237" s="80" t="str">
        <f t="shared" si="183"/>
        <v>0,25</v>
      </c>
      <c r="N237" s="103">
        <v>1</v>
      </c>
      <c r="O237" s="81">
        <f t="shared" ref="O237:O271" si="193">H237*J237*M237</f>
        <v>0.16875000000000001</v>
      </c>
      <c r="P237" s="89">
        <f t="shared" ref="P237:P271" si="194">IF(G237=0,$E$3*H237,IF(G237=4,$E$5*H237,IF(G237=1,$E$3,IF(G237=2,$E$4,IF(G237=3,$E$5)))))</f>
        <v>1184505.3</v>
      </c>
      <c r="Q237" s="89">
        <f t="shared" ref="Q237:Q271" si="195">IF(K237=0,P237*$I$7,P237)</f>
        <v>888378.97500000009</v>
      </c>
      <c r="R237" s="89">
        <f t="shared" ref="R237:R271" si="196">ROUND(IF(N237=1,Q237*$R$7,Q237),0)</f>
        <v>222095</v>
      </c>
      <c r="S237" s="90">
        <f>R237/12</f>
        <v>18507.916666666668</v>
      </c>
      <c r="T237" s="90">
        <f>S237</f>
        <v>18507.916666666668</v>
      </c>
      <c r="U237" s="90">
        <f t="shared" ref="U237:AD237" si="197">T237</f>
        <v>18507.916666666668</v>
      </c>
      <c r="V237" s="90">
        <f t="shared" si="197"/>
        <v>18507.916666666668</v>
      </c>
      <c r="W237" s="90">
        <f t="shared" si="197"/>
        <v>18507.916666666668</v>
      </c>
      <c r="X237" s="90">
        <f t="shared" si="197"/>
        <v>18507.916666666668</v>
      </c>
      <c r="Y237" s="90">
        <f t="shared" si="197"/>
        <v>18507.916666666668</v>
      </c>
      <c r="Z237" s="90">
        <f t="shared" si="197"/>
        <v>18507.916666666668</v>
      </c>
      <c r="AA237" s="90">
        <f t="shared" si="197"/>
        <v>18507.916666666668</v>
      </c>
      <c r="AB237" s="90">
        <f t="shared" si="197"/>
        <v>18507.916666666668</v>
      </c>
      <c r="AC237" s="90">
        <f t="shared" si="197"/>
        <v>18507.916666666668</v>
      </c>
      <c r="AD237" s="90">
        <f t="shared" si="197"/>
        <v>18507.916666666668</v>
      </c>
      <c r="AE237" s="91">
        <f t="shared" si="184"/>
        <v>222094.99999999997</v>
      </c>
      <c r="AF237" s="90">
        <f t="shared" ref="AF237:AF271" si="198">AJ237/4</f>
        <v>0</v>
      </c>
      <c r="AG237" s="90">
        <f t="shared" ref="AG237:AG271" si="199">AJ237/4</f>
        <v>0</v>
      </c>
      <c r="AH237" s="90">
        <f t="shared" ref="AH237:AH271" si="200">AJ237/4</f>
        <v>0</v>
      </c>
      <c r="AI237" s="90">
        <f t="shared" ref="AI237:AI271" si="201">AJ237/4</f>
        <v>0</v>
      </c>
      <c r="AJ237" s="91"/>
      <c r="AK237" s="92"/>
    </row>
    <row r="238" spans="1:37" ht="30" x14ac:dyDescent="0.25">
      <c r="A238" s="86">
        <f t="shared" si="179"/>
        <v>213</v>
      </c>
      <c r="B238" s="86"/>
      <c r="C238" s="86">
        <f>C237+1</f>
        <v>2</v>
      </c>
      <c r="D238" s="87" t="s">
        <v>617</v>
      </c>
      <c r="E238" s="99">
        <v>339</v>
      </c>
      <c r="F238" s="77" t="str">
        <f t="shared" si="189"/>
        <v>от 100 до 900 жителей</v>
      </c>
      <c r="G238" s="100">
        <f t="shared" si="190"/>
        <v>1</v>
      </c>
      <c r="H238" s="88" t="str">
        <f t="shared" si="181"/>
        <v>1</v>
      </c>
      <c r="I238" s="80" t="str">
        <f t="shared" si="191"/>
        <v>не соответствует</v>
      </c>
      <c r="J238" s="80" t="str">
        <f t="shared" si="182"/>
        <v>0,75</v>
      </c>
      <c r="K238" s="80">
        <v>0</v>
      </c>
      <c r="L238" s="80" t="str">
        <f t="shared" si="192"/>
        <v>укомплектован</v>
      </c>
      <c r="M238" s="80" t="str">
        <f t="shared" si="183"/>
        <v>1</v>
      </c>
      <c r="N238" s="102"/>
      <c r="O238" s="81">
        <f t="shared" si="193"/>
        <v>0.75</v>
      </c>
      <c r="P238" s="89">
        <f t="shared" si="194"/>
        <v>1316117</v>
      </c>
      <c r="Q238" s="89">
        <f t="shared" si="195"/>
        <v>987087.75</v>
      </c>
      <c r="R238" s="89">
        <f t="shared" si="196"/>
        <v>987088</v>
      </c>
      <c r="S238" s="90">
        <f t="shared" ref="S238:S271" si="202">R238/12</f>
        <v>82257.333333333328</v>
      </c>
      <c r="T238" s="90">
        <f t="shared" ref="T238:AD253" si="203">S238</f>
        <v>82257.333333333328</v>
      </c>
      <c r="U238" s="90">
        <f t="shared" si="203"/>
        <v>82257.333333333328</v>
      </c>
      <c r="V238" s="90">
        <f t="shared" si="203"/>
        <v>82257.333333333328</v>
      </c>
      <c r="W238" s="90">
        <f t="shared" si="203"/>
        <v>82257.333333333328</v>
      </c>
      <c r="X238" s="90">
        <f t="shared" si="203"/>
        <v>82257.333333333328</v>
      </c>
      <c r="Y238" s="90">
        <f t="shared" si="203"/>
        <v>82257.333333333328</v>
      </c>
      <c r="Z238" s="90">
        <f t="shared" si="203"/>
        <v>82257.333333333328</v>
      </c>
      <c r="AA238" s="90">
        <f t="shared" si="203"/>
        <v>82257.333333333328</v>
      </c>
      <c r="AB238" s="90">
        <f t="shared" si="203"/>
        <v>82257.333333333328</v>
      </c>
      <c r="AC238" s="90">
        <f t="shared" si="203"/>
        <v>82257.333333333328</v>
      </c>
      <c r="AD238" s="90">
        <f t="shared" si="203"/>
        <v>82257.333333333328</v>
      </c>
      <c r="AE238" s="91">
        <f t="shared" si="184"/>
        <v>987088.00000000012</v>
      </c>
      <c r="AF238" s="90">
        <f t="shared" si="198"/>
        <v>13670.88</v>
      </c>
      <c r="AG238" s="90">
        <f t="shared" si="199"/>
        <v>13670.88</v>
      </c>
      <c r="AH238" s="90">
        <f t="shared" si="200"/>
        <v>13670.88</v>
      </c>
      <c r="AI238" s="90">
        <f t="shared" si="201"/>
        <v>13670.88</v>
      </c>
      <c r="AJ238" s="91">
        <v>54683.519999999997</v>
      </c>
      <c r="AK238" s="92"/>
    </row>
    <row r="239" spans="1:37" x14ac:dyDescent="0.25">
      <c r="A239" s="86">
        <f t="shared" si="179"/>
        <v>214</v>
      </c>
      <c r="B239" s="86"/>
      <c r="C239" s="86">
        <f t="shared" ref="C239:C271" si="204">C238+1</f>
        <v>3</v>
      </c>
      <c r="D239" s="87" t="s">
        <v>618</v>
      </c>
      <c r="E239" s="99">
        <v>245</v>
      </c>
      <c r="F239" s="77" t="str">
        <f t="shared" si="189"/>
        <v>от 100 до 900 жителей</v>
      </c>
      <c r="G239" s="100">
        <f t="shared" si="190"/>
        <v>1</v>
      </c>
      <c r="H239" s="88" t="str">
        <f t="shared" si="181"/>
        <v>1</v>
      </c>
      <c r="I239" s="80" t="str">
        <f t="shared" si="191"/>
        <v>не соответствует</v>
      </c>
      <c r="J239" s="80" t="str">
        <f t="shared" si="182"/>
        <v>0,75</v>
      </c>
      <c r="K239" s="80">
        <v>0</v>
      </c>
      <c r="L239" s="80" t="str">
        <f t="shared" si="192"/>
        <v>укомплектован</v>
      </c>
      <c r="M239" s="80" t="str">
        <f t="shared" si="183"/>
        <v>1</v>
      </c>
      <c r="N239" s="102">
        <v>0</v>
      </c>
      <c r="O239" s="81">
        <f t="shared" si="193"/>
        <v>0.75</v>
      </c>
      <c r="P239" s="89">
        <f t="shared" si="194"/>
        <v>1316117</v>
      </c>
      <c r="Q239" s="89">
        <f t="shared" si="195"/>
        <v>987087.75</v>
      </c>
      <c r="R239" s="89">
        <f t="shared" si="196"/>
        <v>987088</v>
      </c>
      <c r="S239" s="90">
        <f t="shared" si="202"/>
        <v>82257.333333333328</v>
      </c>
      <c r="T239" s="90">
        <f t="shared" si="203"/>
        <v>82257.333333333328</v>
      </c>
      <c r="U239" s="90">
        <f t="shared" si="203"/>
        <v>82257.333333333328</v>
      </c>
      <c r="V239" s="90">
        <f t="shared" si="203"/>
        <v>82257.333333333328</v>
      </c>
      <c r="W239" s="90">
        <f t="shared" si="203"/>
        <v>82257.333333333328</v>
      </c>
      <c r="X239" s="90">
        <f t="shared" si="203"/>
        <v>82257.333333333328</v>
      </c>
      <c r="Y239" s="90">
        <f t="shared" si="203"/>
        <v>82257.333333333328</v>
      </c>
      <c r="Z239" s="90">
        <f t="shared" si="203"/>
        <v>82257.333333333328</v>
      </c>
      <c r="AA239" s="90">
        <f t="shared" si="203"/>
        <v>82257.333333333328</v>
      </c>
      <c r="AB239" s="90">
        <f t="shared" si="203"/>
        <v>82257.333333333328</v>
      </c>
      <c r="AC239" s="90">
        <f t="shared" si="203"/>
        <v>82257.333333333328</v>
      </c>
      <c r="AD239" s="90">
        <f t="shared" si="203"/>
        <v>82257.333333333328</v>
      </c>
      <c r="AE239" s="91">
        <f t="shared" si="184"/>
        <v>987088.00000000012</v>
      </c>
      <c r="AF239" s="90">
        <f t="shared" si="198"/>
        <v>11700</v>
      </c>
      <c r="AG239" s="90">
        <f t="shared" si="199"/>
        <v>11700</v>
      </c>
      <c r="AH239" s="90">
        <f t="shared" si="200"/>
        <v>11700</v>
      </c>
      <c r="AI239" s="90">
        <f t="shared" si="201"/>
        <v>11700</v>
      </c>
      <c r="AJ239" s="91">
        <v>46800</v>
      </c>
      <c r="AK239" s="92"/>
    </row>
    <row r="240" spans="1:37" x14ac:dyDescent="0.25">
      <c r="A240" s="86">
        <f t="shared" si="179"/>
        <v>215</v>
      </c>
      <c r="B240" s="86"/>
      <c r="C240" s="86">
        <f t="shared" si="204"/>
        <v>4</v>
      </c>
      <c r="D240" s="87" t="s">
        <v>619</v>
      </c>
      <c r="E240" s="99">
        <v>158</v>
      </c>
      <c r="F240" s="77" t="str">
        <f t="shared" si="189"/>
        <v>от 100 до 900 жителей</v>
      </c>
      <c r="G240" s="100">
        <f t="shared" si="190"/>
        <v>1</v>
      </c>
      <c r="H240" s="88" t="str">
        <f t="shared" si="181"/>
        <v>1</v>
      </c>
      <c r="I240" s="80" t="str">
        <f t="shared" si="191"/>
        <v>не соответствует</v>
      </c>
      <c r="J240" s="80" t="str">
        <f t="shared" si="182"/>
        <v>0,75</v>
      </c>
      <c r="K240" s="80">
        <v>0</v>
      </c>
      <c r="L240" s="80" t="str">
        <f t="shared" si="192"/>
        <v>не укомплектован</v>
      </c>
      <c r="M240" s="80" t="str">
        <f t="shared" si="183"/>
        <v>0,25</v>
      </c>
      <c r="N240" s="103">
        <v>1</v>
      </c>
      <c r="O240" s="81">
        <f t="shared" si="193"/>
        <v>0.1875</v>
      </c>
      <c r="P240" s="89">
        <f t="shared" si="194"/>
        <v>1316117</v>
      </c>
      <c r="Q240" s="89">
        <f t="shared" si="195"/>
        <v>987087.75</v>
      </c>
      <c r="R240" s="89">
        <f t="shared" si="196"/>
        <v>246772</v>
      </c>
      <c r="S240" s="90">
        <f t="shared" si="202"/>
        <v>20564.333333333332</v>
      </c>
      <c r="T240" s="90">
        <f t="shared" si="203"/>
        <v>20564.333333333332</v>
      </c>
      <c r="U240" s="90">
        <f t="shared" si="203"/>
        <v>20564.333333333332</v>
      </c>
      <c r="V240" s="90">
        <f t="shared" si="203"/>
        <v>20564.333333333332</v>
      </c>
      <c r="W240" s="90">
        <f t="shared" si="203"/>
        <v>20564.333333333332</v>
      </c>
      <c r="X240" s="90">
        <f t="shared" si="203"/>
        <v>20564.333333333332</v>
      </c>
      <c r="Y240" s="90">
        <f t="shared" si="203"/>
        <v>20564.333333333332</v>
      </c>
      <c r="Z240" s="90">
        <f t="shared" si="203"/>
        <v>20564.333333333332</v>
      </c>
      <c r="AA240" s="90">
        <f t="shared" si="203"/>
        <v>20564.333333333332</v>
      </c>
      <c r="AB240" s="90">
        <f t="shared" si="203"/>
        <v>20564.333333333332</v>
      </c>
      <c r="AC240" s="90">
        <f t="shared" si="203"/>
        <v>20564.333333333332</v>
      </c>
      <c r="AD240" s="90">
        <f t="shared" si="203"/>
        <v>20564.333333333332</v>
      </c>
      <c r="AE240" s="91">
        <f t="shared" si="184"/>
        <v>246772.00000000003</v>
      </c>
      <c r="AF240" s="90">
        <f t="shared" si="198"/>
        <v>13670.88</v>
      </c>
      <c r="AG240" s="90">
        <f t="shared" si="199"/>
        <v>13670.88</v>
      </c>
      <c r="AH240" s="90">
        <f t="shared" si="200"/>
        <v>13670.88</v>
      </c>
      <c r="AI240" s="90">
        <f t="shared" si="201"/>
        <v>13670.88</v>
      </c>
      <c r="AJ240" s="91">
        <v>54683.519999999997</v>
      </c>
      <c r="AK240" s="92"/>
    </row>
    <row r="241" spans="1:37" ht="30" x14ac:dyDescent="0.25">
      <c r="A241" s="86">
        <f t="shared" si="179"/>
        <v>216</v>
      </c>
      <c r="B241" s="86"/>
      <c r="C241" s="86">
        <f t="shared" si="204"/>
        <v>5</v>
      </c>
      <c r="D241" s="87" t="s">
        <v>620</v>
      </c>
      <c r="E241" s="99">
        <v>70</v>
      </c>
      <c r="F241" s="77" t="str">
        <f t="shared" si="189"/>
        <v>до 100 жителей</v>
      </c>
      <c r="G241" s="100">
        <f t="shared" si="190"/>
        <v>0</v>
      </c>
      <c r="H241" s="88">
        <f t="shared" si="181"/>
        <v>0.9</v>
      </c>
      <c r="I241" s="80" t="str">
        <f t="shared" si="191"/>
        <v>не соответствует</v>
      </c>
      <c r="J241" s="80" t="str">
        <f t="shared" si="182"/>
        <v>0,75</v>
      </c>
      <c r="K241" s="80">
        <v>0</v>
      </c>
      <c r="L241" s="80" t="str">
        <f t="shared" si="192"/>
        <v>укомплектован</v>
      </c>
      <c r="M241" s="80" t="str">
        <f t="shared" si="183"/>
        <v>1</v>
      </c>
      <c r="N241" s="102"/>
      <c r="O241" s="81">
        <f t="shared" si="193"/>
        <v>0.67500000000000004</v>
      </c>
      <c r="P241" s="89">
        <f t="shared" si="194"/>
        <v>1184505.3</v>
      </c>
      <c r="Q241" s="89">
        <f t="shared" si="195"/>
        <v>888378.97500000009</v>
      </c>
      <c r="R241" s="89">
        <f t="shared" si="196"/>
        <v>888379</v>
      </c>
      <c r="S241" s="90">
        <f t="shared" si="202"/>
        <v>74031.583333333328</v>
      </c>
      <c r="T241" s="90">
        <f t="shared" si="203"/>
        <v>74031.583333333328</v>
      </c>
      <c r="U241" s="90">
        <f t="shared" si="203"/>
        <v>74031.583333333328</v>
      </c>
      <c r="V241" s="90">
        <f t="shared" si="203"/>
        <v>74031.583333333328</v>
      </c>
      <c r="W241" s="90">
        <f t="shared" si="203"/>
        <v>74031.583333333328</v>
      </c>
      <c r="X241" s="90">
        <f t="shared" si="203"/>
        <v>74031.583333333328</v>
      </c>
      <c r="Y241" s="90">
        <f t="shared" si="203"/>
        <v>74031.583333333328</v>
      </c>
      <c r="Z241" s="90">
        <f t="shared" si="203"/>
        <v>74031.583333333328</v>
      </c>
      <c r="AA241" s="90">
        <f t="shared" si="203"/>
        <v>74031.583333333328</v>
      </c>
      <c r="AB241" s="90">
        <f t="shared" si="203"/>
        <v>74031.583333333328</v>
      </c>
      <c r="AC241" s="90">
        <f t="shared" si="203"/>
        <v>74031.583333333328</v>
      </c>
      <c r="AD241" s="90">
        <f t="shared" si="203"/>
        <v>74031.583333333328</v>
      </c>
      <c r="AE241" s="91">
        <f t="shared" si="184"/>
        <v>888379.00000000012</v>
      </c>
      <c r="AF241" s="90">
        <f t="shared" si="198"/>
        <v>13670.88</v>
      </c>
      <c r="AG241" s="90">
        <f t="shared" si="199"/>
        <v>13670.88</v>
      </c>
      <c r="AH241" s="90">
        <f t="shared" si="200"/>
        <v>13670.88</v>
      </c>
      <c r="AI241" s="90">
        <f t="shared" si="201"/>
        <v>13670.88</v>
      </c>
      <c r="AJ241" s="91">
        <v>54683.519999999997</v>
      </c>
      <c r="AK241" s="92"/>
    </row>
    <row r="242" spans="1:37" x14ac:dyDescent="0.25">
      <c r="A242" s="86">
        <f t="shared" si="179"/>
        <v>217</v>
      </c>
      <c r="B242" s="86"/>
      <c r="C242" s="86">
        <f t="shared" si="204"/>
        <v>6</v>
      </c>
      <c r="D242" s="87" t="s">
        <v>621</v>
      </c>
      <c r="E242" s="99">
        <v>934</v>
      </c>
      <c r="F242" s="77" t="str">
        <f t="shared" si="189"/>
        <v>от 900 до 1500 жителей</v>
      </c>
      <c r="G242" s="100">
        <f t="shared" si="190"/>
        <v>2</v>
      </c>
      <c r="H242" s="88" t="str">
        <f t="shared" si="181"/>
        <v>1</v>
      </c>
      <c r="I242" s="80" t="str">
        <f t="shared" si="191"/>
        <v>не соответствует</v>
      </c>
      <c r="J242" s="80" t="str">
        <f t="shared" si="182"/>
        <v>0,75</v>
      </c>
      <c r="K242" s="80">
        <v>0</v>
      </c>
      <c r="L242" s="80" t="str">
        <f t="shared" si="192"/>
        <v>укомплектован</v>
      </c>
      <c r="M242" s="80" t="str">
        <f t="shared" si="183"/>
        <v>1</v>
      </c>
      <c r="N242" s="102"/>
      <c r="O242" s="81">
        <f t="shared" si="193"/>
        <v>0.75</v>
      </c>
      <c r="P242" s="89">
        <f t="shared" si="194"/>
        <v>2084951</v>
      </c>
      <c r="Q242" s="89">
        <f t="shared" si="195"/>
        <v>1563713.25</v>
      </c>
      <c r="R242" s="89">
        <f t="shared" si="196"/>
        <v>1563713</v>
      </c>
      <c r="S242" s="90">
        <f t="shared" si="202"/>
        <v>130309.41666666667</v>
      </c>
      <c r="T242" s="90">
        <f t="shared" si="203"/>
        <v>130309.41666666667</v>
      </c>
      <c r="U242" s="90">
        <f t="shared" si="203"/>
        <v>130309.41666666667</v>
      </c>
      <c r="V242" s="90">
        <f t="shared" si="203"/>
        <v>130309.41666666667</v>
      </c>
      <c r="W242" s="90">
        <f t="shared" si="203"/>
        <v>130309.41666666667</v>
      </c>
      <c r="X242" s="90">
        <f t="shared" si="203"/>
        <v>130309.41666666667</v>
      </c>
      <c r="Y242" s="90">
        <f t="shared" si="203"/>
        <v>130309.41666666667</v>
      </c>
      <c r="Z242" s="90">
        <f t="shared" si="203"/>
        <v>130309.41666666667</v>
      </c>
      <c r="AA242" s="90">
        <f t="shared" si="203"/>
        <v>130309.41666666667</v>
      </c>
      <c r="AB242" s="90">
        <f t="shared" si="203"/>
        <v>130309.41666666667</v>
      </c>
      <c r="AC242" s="90">
        <f t="shared" si="203"/>
        <v>130309.41666666667</v>
      </c>
      <c r="AD242" s="90">
        <f t="shared" si="203"/>
        <v>130309.41666666667</v>
      </c>
      <c r="AE242" s="91">
        <f t="shared" si="184"/>
        <v>1563713.0000000002</v>
      </c>
      <c r="AF242" s="90">
        <f t="shared" si="198"/>
        <v>13670.88</v>
      </c>
      <c r="AG242" s="90">
        <f t="shared" si="199"/>
        <v>13670.88</v>
      </c>
      <c r="AH242" s="90">
        <f t="shared" si="200"/>
        <v>13670.88</v>
      </c>
      <c r="AI242" s="90">
        <f t="shared" si="201"/>
        <v>13670.88</v>
      </c>
      <c r="AJ242" s="91">
        <v>54683.519999999997</v>
      </c>
      <c r="AK242" s="92"/>
    </row>
    <row r="243" spans="1:37" x14ac:dyDescent="0.25">
      <c r="A243" s="86">
        <f t="shared" si="179"/>
        <v>218</v>
      </c>
      <c r="B243" s="86"/>
      <c r="C243" s="86">
        <f t="shared" si="204"/>
        <v>7</v>
      </c>
      <c r="D243" s="87" t="s">
        <v>622</v>
      </c>
      <c r="E243" s="99">
        <v>118</v>
      </c>
      <c r="F243" s="77" t="str">
        <f t="shared" si="189"/>
        <v>от 100 до 900 жителей</v>
      </c>
      <c r="G243" s="100">
        <f t="shared" si="190"/>
        <v>1</v>
      </c>
      <c r="H243" s="88" t="str">
        <f t="shared" si="181"/>
        <v>1</v>
      </c>
      <c r="I243" s="80" t="str">
        <f t="shared" si="191"/>
        <v>не соответствует</v>
      </c>
      <c r="J243" s="80" t="str">
        <f t="shared" si="182"/>
        <v>0,75</v>
      </c>
      <c r="K243" s="80">
        <v>0</v>
      </c>
      <c r="L243" s="80" t="str">
        <f t="shared" si="192"/>
        <v>укомплектован</v>
      </c>
      <c r="M243" s="80" t="str">
        <f t="shared" si="183"/>
        <v>1</v>
      </c>
      <c r="N243" s="102"/>
      <c r="O243" s="81">
        <f t="shared" si="193"/>
        <v>0.75</v>
      </c>
      <c r="P243" s="89">
        <f t="shared" si="194"/>
        <v>1316117</v>
      </c>
      <c r="Q243" s="89">
        <f t="shared" si="195"/>
        <v>987087.75</v>
      </c>
      <c r="R243" s="89">
        <f t="shared" si="196"/>
        <v>987088</v>
      </c>
      <c r="S243" s="90">
        <f t="shared" si="202"/>
        <v>82257.333333333328</v>
      </c>
      <c r="T243" s="90">
        <f t="shared" si="203"/>
        <v>82257.333333333328</v>
      </c>
      <c r="U243" s="90">
        <f t="shared" si="203"/>
        <v>82257.333333333328</v>
      </c>
      <c r="V243" s="90">
        <f t="shared" si="203"/>
        <v>82257.333333333328</v>
      </c>
      <c r="W243" s="90">
        <f t="shared" si="203"/>
        <v>82257.333333333328</v>
      </c>
      <c r="X243" s="90">
        <f t="shared" si="203"/>
        <v>82257.333333333328</v>
      </c>
      <c r="Y243" s="90">
        <f t="shared" si="203"/>
        <v>82257.333333333328</v>
      </c>
      <c r="Z243" s="90">
        <f t="shared" si="203"/>
        <v>82257.333333333328</v>
      </c>
      <c r="AA243" s="90">
        <f t="shared" si="203"/>
        <v>82257.333333333328</v>
      </c>
      <c r="AB243" s="90">
        <f t="shared" si="203"/>
        <v>82257.333333333328</v>
      </c>
      <c r="AC243" s="90">
        <f t="shared" si="203"/>
        <v>82257.333333333328</v>
      </c>
      <c r="AD243" s="90">
        <f t="shared" si="203"/>
        <v>82257.333333333328</v>
      </c>
      <c r="AE243" s="91">
        <f t="shared" si="184"/>
        <v>987088.00000000012</v>
      </c>
      <c r="AF243" s="90">
        <f t="shared" si="198"/>
        <v>13670.88</v>
      </c>
      <c r="AG243" s="90">
        <f t="shared" si="199"/>
        <v>13670.88</v>
      </c>
      <c r="AH243" s="90">
        <f t="shared" si="200"/>
        <v>13670.88</v>
      </c>
      <c r="AI243" s="90">
        <f t="shared" si="201"/>
        <v>13670.88</v>
      </c>
      <c r="AJ243" s="91">
        <v>54683.519999999997</v>
      </c>
      <c r="AK243" s="92"/>
    </row>
    <row r="244" spans="1:37" x14ac:dyDescent="0.25">
      <c r="A244" s="86">
        <f t="shared" si="179"/>
        <v>219</v>
      </c>
      <c r="B244" s="86"/>
      <c r="C244" s="86">
        <f t="shared" si="204"/>
        <v>8</v>
      </c>
      <c r="D244" s="87" t="s">
        <v>623</v>
      </c>
      <c r="E244" s="99">
        <v>360</v>
      </c>
      <c r="F244" s="77" t="str">
        <f t="shared" si="189"/>
        <v>от 100 до 900 жителей</v>
      </c>
      <c r="G244" s="100">
        <f t="shared" si="190"/>
        <v>1</v>
      </c>
      <c r="H244" s="88" t="str">
        <f t="shared" si="181"/>
        <v>1</v>
      </c>
      <c r="I244" s="80" t="str">
        <f t="shared" si="191"/>
        <v>не соответствует</v>
      </c>
      <c r="J244" s="80" t="str">
        <f t="shared" si="182"/>
        <v>0,75</v>
      </c>
      <c r="K244" s="80">
        <v>0</v>
      </c>
      <c r="L244" s="80" t="str">
        <f t="shared" si="192"/>
        <v>не укомплектован</v>
      </c>
      <c r="M244" s="80" t="str">
        <f t="shared" si="183"/>
        <v>0,25</v>
      </c>
      <c r="N244" s="103">
        <v>1</v>
      </c>
      <c r="O244" s="81">
        <f t="shared" si="193"/>
        <v>0.1875</v>
      </c>
      <c r="P244" s="89">
        <f t="shared" si="194"/>
        <v>1316117</v>
      </c>
      <c r="Q244" s="89">
        <f t="shared" si="195"/>
        <v>987087.75</v>
      </c>
      <c r="R244" s="89">
        <f t="shared" si="196"/>
        <v>246772</v>
      </c>
      <c r="S244" s="90">
        <f t="shared" si="202"/>
        <v>20564.333333333332</v>
      </c>
      <c r="T244" s="90">
        <f t="shared" si="203"/>
        <v>20564.333333333332</v>
      </c>
      <c r="U244" s="90">
        <f t="shared" si="203"/>
        <v>20564.333333333332</v>
      </c>
      <c r="V244" s="90">
        <f t="shared" si="203"/>
        <v>20564.333333333332</v>
      </c>
      <c r="W244" s="90">
        <f t="shared" si="203"/>
        <v>20564.333333333332</v>
      </c>
      <c r="X244" s="90">
        <f t="shared" si="203"/>
        <v>20564.333333333332</v>
      </c>
      <c r="Y244" s="90">
        <f t="shared" si="203"/>
        <v>20564.333333333332</v>
      </c>
      <c r="Z244" s="90">
        <f t="shared" si="203"/>
        <v>20564.333333333332</v>
      </c>
      <c r="AA244" s="90">
        <f t="shared" si="203"/>
        <v>20564.333333333332</v>
      </c>
      <c r="AB244" s="90">
        <f t="shared" si="203"/>
        <v>20564.333333333332</v>
      </c>
      <c r="AC244" s="90">
        <f t="shared" si="203"/>
        <v>20564.333333333332</v>
      </c>
      <c r="AD244" s="90">
        <f t="shared" si="203"/>
        <v>20564.333333333332</v>
      </c>
      <c r="AE244" s="91">
        <f t="shared" si="184"/>
        <v>246772.00000000003</v>
      </c>
      <c r="AF244" s="90">
        <f t="shared" si="198"/>
        <v>11700</v>
      </c>
      <c r="AG244" s="90">
        <f t="shared" si="199"/>
        <v>11700</v>
      </c>
      <c r="AH244" s="90">
        <f t="shared" si="200"/>
        <v>11700</v>
      </c>
      <c r="AI244" s="90">
        <f t="shared" si="201"/>
        <v>11700</v>
      </c>
      <c r="AJ244" s="91">
        <v>46800</v>
      </c>
      <c r="AK244" s="92"/>
    </row>
    <row r="245" spans="1:37" x14ac:dyDescent="0.25">
      <c r="A245" s="86">
        <f t="shared" si="179"/>
        <v>220</v>
      </c>
      <c r="B245" s="86"/>
      <c r="C245" s="86">
        <f t="shared" si="204"/>
        <v>9</v>
      </c>
      <c r="D245" s="87" t="s">
        <v>624</v>
      </c>
      <c r="E245" s="99">
        <v>162</v>
      </c>
      <c r="F245" s="77" t="str">
        <f t="shared" si="189"/>
        <v>от 100 до 900 жителей</v>
      </c>
      <c r="G245" s="100">
        <f t="shared" si="190"/>
        <v>1</v>
      </c>
      <c r="H245" s="88" t="str">
        <f t="shared" si="181"/>
        <v>1</v>
      </c>
      <c r="I245" s="80" t="str">
        <f t="shared" si="191"/>
        <v>соответствует</v>
      </c>
      <c r="J245" s="80" t="str">
        <f t="shared" si="182"/>
        <v>1</v>
      </c>
      <c r="K245" s="80">
        <v>1</v>
      </c>
      <c r="L245" s="80" t="str">
        <f t="shared" si="192"/>
        <v>укомплектован</v>
      </c>
      <c r="M245" s="80" t="str">
        <f t="shared" si="183"/>
        <v>1</v>
      </c>
      <c r="N245" s="102"/>
      <c r="O245" s="81">
        <f t="shared" si="193"/>
        <v>1</v>
      </c>
      <c r="P245" s="89">
        <f t="shared" si="194"/>
        <v>1316117</v>
      </c>
      <c r="Q245" s="89">
        <f t="shared" si="195"/>
        <v>1316117</v>
      </c>
      <c r="R245" s="89">
        <f t="shared" si="196"/>
        <v>1316117</v>
      </c>
      <c r="S245" s="90">
        <f t="shared" si="202"/>
        <v>109676.41666666667</v>
      </c>
      <c r="T245" s="90">
        <f t="shared" si="203"/>
        <v>109676.41666666667</v>
      </c>
      <c r="U245" s="90">
        <f t="shared" si="203"/>
        <v>109676.41666666667</v>
      </c>
      <c r="V245" s="90">
        <f t="shared" si="203"/>
        <v>109676.41666666667</v>
      </c>
      <c r="W245" s="90">
        <f t="shared" si="203"/>
        <v>109676.41666666667</v>
      </c>
      <c r="X245" s="90">
        <f t="shared" si="203"/>
        <v>109676.41666666667</v>
      </c>
      <c r="Y245" s="90">
        <f t="shared" si="203"/>
        <v>109676.41666666667</v>
      </c>
      <c r="Z245" s="90">
        <f t="shared" si="203"/>
        <v>109676.41666666667</v>
      </c>
      <c r="AA245" s="90">
        <f t="shared" si="203"/>
        <v>109676.41666666667</v>
      </c>
      <c r="AB245" s="90">
        <f t="shared" si="203"/>
        <v>109676.41666666667</v>
      </c>
      <c r="AC245" s="90">
        <f t="shared" si="203"/>
        <v>109676.41666666667</v>
      </c>
      <c r="AD245" s="90">
        <f t="shared" si="203"/>
        <v>109676.41666666667</v>
      </c>
      <c r="AE245" s="91">
        <f t="shared" si="184"/>
        <v>1316117</v>
      </c>
      <c r="AF245" s="90">
        <f t="shared" si="198"/>
        <v>13670.88</v>
      </c>
      <c r="AG245" s="90">
        <f t="shared" si="199"/>
        <v>13670.88</v>
      </c>
      <c r="AH245" s="90">
        <f t="shared" si="200"/>
        <v>13670.88</v>
      </c>
      <c r="AI245" s="90">
        <f t="shared" si="201"/>
        <v>13670.88</v>
      </c>
      <c r="AJ245" s="91">
        <v>54683.519999999997</v>
      </c>
      <c r="AK245" s="92"/>
    </row>
    <row r="246" spans="1:37" x14ac:dyDescent="0.25">
      <c r="A246" s="86">
        <f t="shared" si="179"/>
        <v>221</v>
      </c>
      <c r="B246" s="86"/>
      <c r="C246" s="86">
        <f t="shared" si="204"/>
        <v>10</v>
      </c>
      <c r="D246" s="87" t="s">
        <v>625</v>
      </c>
      <c r="E246" s="99">
        <v>67</v>
      </c>
      <c r="F246" s="77" t="str">
        <f t="shared" si="189"/>
        <v>до 100 жителей</v>
      </c>
      <c r="G246" s="100">
        <f t="shared" si="190"/>
        <v>0</v>
      </c>
      <c r="H246" s="88">
        <f t="shared" si="181"/>
        <v>0.9</v>
      </c>
      <c r="I246" s="80" t="str">
        <f t="shared" si="191"/>
        <v>не соответствует</v>
      </c>
      <c r="J246" s="80" t="str">
        <f t="shared" si="182"/>
        <v>0,75</v>
      </c>
      <c r="K246" s="80">
        <v>0</v>
      </c>
      <c r="L246" s="80" t="str">
        <f t="shared" si="192"/>
        <v>не укомплектован</v>
      </c>
      <c r="M246" s="80" t="str">
        <f t="shared" si="183"/>
        <v>0,25</v>
      </c>
      <c r="N246" s="103">
        <v>1</v>
      </c>
      <c r="O246" s="81">
        <f t="shared" si="193"/>
        <v>0.16875000000000001</v>
      </c>
      <c r="P246" s="89">
        <f t="shared" si="194"/>
        <v>1184505.3</v>
      </c>
      <c r="Q246" s="89">
        <f t="shared" si="195"/>
        <v>888378.97500000009</v>
      </c>
      <c r="R246" s="89">
        <f t="shared" si="196"/>
        <v>222095</v>
      </c>
      <c r="S246" s="90">
        <f t="shared" si="202"/>
        <v>18507.916666666668</v>
      </c>
      <c r="T246" s="90">
        <f t="shared" si="203"/>
        <v>18507.916666666668</v>
      </c>
      <c r="U246" s="90">
        <f t="shared" si="203"/>
        <v>18507.916666666668</v>
      </c>
      <c r="V246" s="90">
        <f t="shared" si="203"/>
        <v>18507.916666666668</v>
      </c>
      <c r="W246" s="90">
        <f t="shared" si="203"/>
        <v>18507.916666666668</v>
      </c>
      <c r="X246" s="90">
        <f t="shared" si="203"/>
        <v>18507.916666666668</v>
      </c>
      <c r="Y246" s="90">
        <f t="shared" si="203"/>
        <v>18507.916666666668</v>
      </c>
      <c r="Z246" s="90">
        <f t="shared" si="203"/>
        <v>18507.916666666668</v>
      </c>
      <c r="AA246" s="90">
        <f t="shared" si="203"/>
        <v>18507.916666666668</v>
      </c>
      <c r="AB246" s="90">
        <f t="shared" si="203"/>
        <v>18507.916666666668</v>
      </c>
      <c r="AC246" s="90">
        <f t="shared" si="203"/>
        <v>18507.916666666668</v>
      </c>
      <c r="AD246" s="90">
        <f t="shared" si="203"/>
        <v>18507.916666666668</v>
      </c>
      <c r="AE246" s="91">
        <f t="shared" si="184"/>
        <v>222094.99999999997</v>
      </c>
      <c r="AF246" s="90">
        <f t="shared" si="198"/>
        <v>13670.88</v>
      </c>
      <c r="AG246" s="90">
        <f t="shared" si="199"/>
        <v>13670.88</v>
      </c>
      <c r="AH246" s="90">
        <f t="shared" si="200"/>
        <v>13670.88</v>
      </c>
      <c r="AI246" s="90">
        <f t="shared" si="201"/>
        <v>13670.88</v>
      </c>
      <c r="AJ246" s="91">
        <v>54683.519999999997</v>
      </c>
      <c r="AK246" s="92"/>
    </row>
    <row r="247" spans="1:37" x14ac:dyDescent="0.25">
      <c r="A247" s="86">
        <f t="shared" si="179"/>
        <v>222</v>
      </c>
      <c r="B247" s="86"/>
      <c r="C247" s="86">
        <f t="shared" si="204"/>
        <v>11</v>
      </c>
      <c r="D247" s="87" t="s">
        <v>626</v>
      </c>
      <c r="E247" s="99">
        <v>467</v>
      </c>
      <c r="F247" s="77" t="str">
        <f t="shared" si="189"/>
        <v>от 100 до 900 жителей</v>
      </c>
      <c r="G247" s="100">
        <f t="shared" si="190"/>
        <v>1</v>
      </c>
      <c r="H247" s="88" t="str">
        <f t="shared" si="181"/>
        <v>1</v>
      </c>
      <c r="I247" s="80" t="str">
        <f t="shared" si="191"/>
        <v>не соответствует</v>
      </c>
      <c r="J247" s="80" t="str">
        <f t="shared" si="182"/>
        <v>0,75</v>
      </c>
      <c r="K247" s="80">
        <v>0</v>
      </c>
      <c r="L247" s="80" t="str">
        <f t="shared" si="192"/>
        <v>укомплектован</v>
      </c>
      <c r="M247" s="80" t="str">
        <f t="shared" si="183"/>
        <v>1</v>
      </c>
      <c r="N247" s="102"/>
      <c r="O247" s="81">
        <f t="shared" si="193"/>
        <v>0.75</v>
      </c>
      <c r="P247" s="89">
        <f t="shared" si="194"/>
        <v>1316117</v>
      </c>
      <c r="Q247" s="89">
        <f t="shared" si="195"/>
        <v>987087.75</v>
      </c>
      <c r="R247" s="89">
        <f t="shared" si="196"/>
        <v>987088</v>
      </c>
      <c r="S247" s="90">
        <f t="shared" si="202"/>
        <v>82257.333333333328</v>
      </c>
      <c r="T247" s="90">
        <f t="shared" si="203"/>
        <v>82257.333333333328</v>
      </c>
      <c r="U247" s="90">
        <f t="shared" si="203"/>
        <v>82257.333333333328</v>
      </c>
      <c r="V247" s="90">
        <f t="shared" si="203"/>
        <v>82257.333333333328</v>
      </c>
      <c r="W247" s="90">
        <f t="shared" si="203"/>
        <v>82257.333333333328</v>
      </c>
      <c r="X247" s="90">
        <f t="shared" si="203"/>
        <v>82257.333333333328</v>
      </c>
      <c r="Y247" s="90">
        <f t="shared" si="203"/>
        <v>82257.333333333328</v>
      </c>
      <c r="Z247" s="90">
        <f t="shared" si="203"/>
        <v>82257.333333333328</v>
      </c>
      <c r="AA247" s="90">
        <f t="shared" si="203"/>
        <v>82257.333333333328</v>
      </c>
      <c r="AB247" s="90">
        <f t="shared" si="203"/>
        <v>82257.333333333328</v>
      </c>
      <c r="AC247" s="90">
        <f t="shared" si="203"/>
        <v>82257.333333333328</v>
      </c>
      <c r="AD247" s="90">
        <f t="shared" si="203"/>
        <v>82257.333333333328</v>
      </c>
      <c r="AE247" s="91">
        <f t="shared" si="184"/>
        <v>987088.00000000012</v>
      </c>
      <c r="AF247" s="90">
        <f t="shared" si="198"/>
        <v>13670.88</v>
      </c>
      <c r="AG247" s="90">
        <f t="shared" si="199"/>
        <v>13670.88</v>
      </c>
      <c r="AH247" s="90">
        <f t="shared" si="200"/>
        <v>13670.88</v>
      </c>
      <c r="AI247" s="90">
        <f t="shared" si="201"/>
        <v>13670.88</v>
      </c>
      <c r="AJ247" s="91">
        <v>54683.519999999997</v>
      </c>
      <c r="AK247" s="92"/>
    </row>
    <row r="248" spans="1:37" x14ac:dyDescent="0.25">
      <c r="A248" s="86">
        <f t="shared" si="179"/>
        <v>223</v>
      </c>
      <c r="B248" s="86"/>
      <c r="C248" s="86">
        <f t="shared" si="204"/>
        <v>12</v>
      </c>
      <c r="D248" s="87" t="s">
        <v>627</v>
      </c>
      <c r="E248" s="99">
        <v>200</v>
      </c>
      <c r="F248" s="77" t="str">
        <f t="shared" si="189"/>
        <v>от 100 до 900 жителей</v>
      </c>
      <c r="G248" s="100">
        <f t="shared" si="190"/>
        <v>1</v>
      </c>
      <c r="H248" s="88" t="str">
        <f t="shared" si="181"/>
        <v>1</v>
      </c>
      <c r="I248" s="80" t="str">
        <f t="shared" si="191"/>
        <v>не соответствует</v>
      </c>
      <c r="J248" s="80" t="str">
        <f t="shared" si="182"/>
        <v>0,75</v>
      </c>
      <c r="K248" s="80">
        <v>0</v>
      </c>
      <c r="L248" s="80" t="str">
        <f t="shared" si="192"/>
        <v>укомплектован</v>
      </c>
      <c r="M248" s="80" t="str">
        <f t="shared" si="183"/>
        <v>1</v>
      </c>
      <c r="N248" s="102"/>
      <c r="O248" s="81">
        <f t="shared" si="193"/>
        <v>0.75</v>
      </c>
      <c r="P248" s="89">
        <f t="shared" si="194"/>
        <v>1316117</v>
      </c>
      <c r="Q248" s="89">
        <f t="shared" si="195"/>
        <v>987087.75</v>
      </c>
      <c r="R248" s="89">
        <f t="shared" si="196"/>
        <v>987088</v>
      </c>
      <c r="S248" s="90">
        <f t="shared" si="202"/>
        <v>82257.333333333328</v>
      </c>
      <c r="T248" s="90">
        <f t="shared" si="203"/>
        <v>82257.333333333328</v>
      </c>
      <c r="U248" s="90">
        <f t="shared" si="203"/>
        <v>82257.333333333328</v>
      </c>
      <c r="V248" s="90">
        <f t="shared" si="203"/>
        <v>82257.333333333328</v>
      </c>
      <c r="W248" s="90">
        <f t="shared" si="203"/>
        <v>82257.333333333328</v>
      </c>
      <c r="X248" s="90">
        <f t="shared" si="203"/>
        <v>82257.333333333328</v>
      </c>
      <c r="Y248" s="90">
        <f t="shared" si="203"/>
        <v>82257.333333333328</v>
      </c>
      <c r="Z248" s="90">
        <f t="shared" si="203"/>
        <v>82257.333333333328</v>
      </c>
      <c r="AA248" s="90">
        <f t="shared" si="203"/>
        <v>82257.333333333328</v>
      </c>
      <c r="AB248" s="90">
        <f t="shared" si="203"/>
        <v>82257.333333333328</v>
      </c>
      <c r="AC248" s="90">
        <f t="shared" si="203"/>
        <v>82257.333333333328</v>
      </c>
      <c r="AD248" s="90">
        <f t="shared" si="203"/>
        <v>82257.333333333328</v>
      </c>
      <c r="AE248" s="91">
        <f t="shared" si="184"/>
        <v>987088.00000000012</v>
      </c>
      <c r="AF248" s="90">
        <f t="shared" si="198"/>
        <v>13670.88</v>
      </c>
      <c r="AG248" s="90">
        <f t="shared" si="199"/>
        <v>13670.88</v>
      </c>
      <c r="AH248" s="90">
        <f t="shared" si="200"/>
        <v>13670.88</v>
      </c>
      <c r="AI248" s="90">
        <f t="shared" si="201"/>
        <v>13670.88</v>
      </c>
      <c r="AJ248" s="91">
        <v>54683.519999999997</v>
      </c>
      <c r="AK248" s="92"/>
    </row>
    <row r="249" spans="1:37" x14ac:dyDescent="0.25">
      <c r="A249" s="86">
        <f t="shared" si="179"/>
        <v>224</v>
      </c>
      <c r="B249" s="86"/>
      <c r="C249" s="86">
        <f t="shared" si="204"/>
        <v>13</v>
      </c>
      <c r="D249" s="87" t="s">
        <v>628</v>
      </c>
      <c r="E249" s="99">
        <v>640</v>
      </c>
      <c r="F249" s="77" t="str">
        <f t="shared" si="189"/>
        <v>от 100 до 900 жителей</v>
      </c>
      <c r="G249" s="100">
        <f t="shared" si="190"/>
        <v>1</v>
      </c>
      <c r="H249" s="88" t="str">
        <f t="shared" si="181"/>
        <v>1</v>
      </c>
      <c r="I249" s="80" t="str">
        <f t="shared" si="191"/>
        <v>не соответствует</v>
      </c>
      <c r="J249" s="80" t="str">
        <f t="shared" si="182"/>
        <v>0,75</v>
      </c>
      <c r="K249" s="80">
        <v>0</v>
      </c>
      <c r="L249" s="80" t="str">
        <f t="shared" si="192"/>
        <v>укомплектован</v>
      </c>
      <c r="M249" s="80" t="str">
        <f t="shared" si="183"/>
        <v>1</v>
      </c>
      <c r="N249" s="102"/>
      <c r="O249" s="81">
        <f t="shared" si="193"/>
        <v>0.75</v>
      </c>
      <c r="P249" s="89">
        <f t="shared" si="194"/>
        <v>1316117</v>
      </c>
      <c r="Q249" s="89">
        <f t="shared" si="195"/>
        <v>987087.75</v>
      </c>
      <c r="R249" s="89">
        <f t="shared" si="196"/>
        <v>987088</v>
      </c>
      <c r="S249" s="90">
        <f t="shared" si="202"/>
        <v>82257.333333333328</v>
      </c>
      <c r="T249" s="90">
        <f t="shared" si="203"/>
        <v>82257.333333333328</v>
      </c>
      <c r="U249" s="90">
        <f t="shared" si="203"/>
        <v>82257.333333333328</v>
      </c>
      <c r="V249" s="90">
        <f t="shared" si="203"/>
        <v>82257.333333333328</v>
      </c>
      <c r="W249" s="90">
        <f t="shared" si="203"/>
        <v>82257.333333333328</v>
      </c>
      <c r="X249" s="90">
        <f t="shared" si="203"/>
        <v>82257.333333333328</v>
      </c>
      <c r="Y249" s="90">
        <f t="shared" si="203"/>
        <v>82257.333333333328</v>
      </c>
      <c r="Z249" s="90">
        <f t="shared" si="203"/>
        <v>82257.333333333328</v>
      </c>
      <c r="AA249" s="90">
        <f t="shared" si="203"/>
        <v>82257.333333333328</v>
      </c>
      <c r="AB249" s="90">
        <f t="shared" si="203"/>
        <v>82257.333333333328</v>
      </c>
      <c r="AC249" s="90">
        <f t="shared" si="203"/>
        <v>82257.333333333328</v>
      </c>
      <c r="AD249" s="90">
        <f t="shared" si="203"/>
        <v>82257.333333333328</v>
      </c>
      <c r="AE249" s="91">
        <f t="shared" si="184"/>
        <v>987088.00000000012</v>
      </c>
      <c r="AF249" s="90">
        <f t="shared" si="198"/>
        <v>13670.88</v>
      </c>
      <c r="AG249" s="90">
        <f t="shared" si="199"/>
        <v>13670.88</v>
      </c>
      <c r="AH249" s="90">
        <f t="shared" si="200"/>
        <v>13670.88</v>
      </c>
      <c r="AI249" s="90">
        <f t="shared" si="201"/>
        <v>13670.88</v>
      </c>
      <c r="AJ249" s="91">
        <v>54683.519999999997</v>
      </c>
      <c r="AK249" s="92"/>
    </row>
    <row r="250" spans="1:37" ht="30" x14ac:dyDescent="0.25">
      <c r="A250" s="86">
        <f t="shared" si="179"/>
        <v>225</v>
      </c>
      <c r="B250" s="86"/>
      <c r="C250" s="86">
        <f t="shared" si="204"/>
        <v>14</v>
      </c>
      <c r="D250" s="87" t="s">
        <v>629</v>
      </c>
      <c r="E250" s="99">
        <v>174</v>
      </c>
      <c r="F250" s="77" t="str">
        <f t="shared" si="189"/>
        <v>от 100 до 900 жителей</v>
      </c>
      <c r="G250" s="100">
        <f t="shared" si="190"/>
        <v>1</v>
      </c>
      <c r="H250" s="88" t="str">
        <f t="shared" si="181"/>
        <v>1</v>
      </c>
      <c r="I250" s="80" t="str">
        <f t="shared" si="191"/>
        <v>не соответствует</v>
      </c>
      <c r="J250" s="80" t="str">
        <f t="shared" si="182"/>
        <v>0,75</v>
      </c>
      <c r="K250" s="80">
        <v>0</v>
      </c>
      <c r="L250" s="80" t="str">
        <f t="shared" si="192"/>
        <v>не укомплектован</v>
      </c>
      <c r="M250" s="80" t="str">
        <f t="shared" si="183"/>
        <v>0,25</v>
      </c>
      <c r="N250" s="103">
        <v>1</v>
      </c>
      <c r="O250" s="81">
        <f t="shared" si="193"/>
        <v>0.1875</v>
      </c>
      <c r="P250" s="89">
        <f t="shared" si="194"/>
        <v>1316117</v>
      </c>
      <c r="Q250" s="89">
        <f t="shared" si="195"/>
        <v>987087.75</v>
      </c>
      <c r="R250" s="89">
        <f t="shared" si="196"/>
        <v>246772</v>
      </c>
      <c r="S250" s="90">
        <f t="shared" si="202"/>
        <v>20564.333333333332</v>
      </c>
      <c r="T250" s="90">
        <f t="shared" si="203"/>
        <v>20564.333333333332</v>
      </c>
      <c r="U250" s="90">
        <f t="shared" si="203"/>
        <v>20564.333333333332</v>
      </c>
      <c r="V250" s="90">
        <f t="shared" si="203"/>
        <v>20564.333333333332</v>
      </c>
      <c r="W250" s="90">
        <f t="shared" si="203"/>
        <v>20564.333333333332</v>
      </c>
      <c r="X250" s="90">
        <f t="shared" si="203"/>
        <v>20564.333333333332</v>
      </c>
      <c r="Y250" s="90">
        <f t="shared" si="203"/>
        <v>20564.333333333332</v>
      </c>
      <c r="Z250" s="90">
        <f t="shared" si="203"/>
        <v>20564.333333333332</v>
      </c>
      <c r="AA250" s="90">
        <f t="shared" si="203"/>
        <v>20564.333333333332</v>
      </c>
      <c r="AB250" s="90">
        <f t="shared" si="203"/>
        <v>20564.333333333332</v>
      </c>
      <c r="AC250" s="90">
        <f t="shared" si="203"/>
        <v>20564.333333333332</v>
      </c>
      <c r="AD250" s="90">
        <f t="shared" si="203"/>
        <v>20564.333333333332</v>
      </c>
      <c r="AE250" s="91">
        <f t="shared" si="184"/>
        <v>246772.00000000003</v>
      </c>
      <c r="AF250" s="90">
        <f t="shared" si="198"/>
        <v>11700</v>
      </c>
      <c r="AG250" s="90">
        <f t="shared" si="199"/>
        <v>11700</v>
      </c>
      <c r="AH250" s="90">
        <f t="shared" si="200"/>
        <v>11700</v>
      </c>
      <c r="AI250" s="90">
        <f t="shared" si="201"/>
        <v>11700</v>
      </c>
      <c r="AJ250" s="91">
        <v>46800</v>
      </c>
      <c r="AK250" s="92"/>
    </row>
    <row r="251" spans="1:37" ht="30" x14ac:dyDescent="0.25">
      <c r="A251" s="86">
        <f t="shared" si="179"/>
        <v>226</v>
      </c>
      <c r="B251" s="86"/>
      <c r="C251" s="86">
        <f t="shared" si="204"/>
        <v>15</v>
      </c>
      <c r="D251" s="87" t="s">
        <v>630</v>
      </c>
      <c r="E251" s="99">
        <v>400</v>
      </c>
      <c r="F251" s="77" t="str">
        <f t="shared" si="189"/>
        <v>от 100 до 900 жителей</v>
      </c>
      <c r="G251" s="100">
        <f t="shared" si="190"/>
        <v>1</v>
      </c>
      <c r="H251" s="88" t="str">
        <f t="shared" si="181"/>
        <v>1</v>
      </c>
      <c r="I251" s="80" t="str">
        <f t="shared" si="191"/>
        <v>не соответствует</v>
      </c>
      <c r="J251" s="80" t="str">
        <f t="shared" si="182"/>
        <v>0,75</v>
      </c>
      <c r="K251" s="80">
        <v>0</v>
      </c>
      <c r="L251" s="80" t="str">
        <f t="shared" si="192"/>
        <v>не укомплектован</v>
      </c>
      <c r="M251" s="80" t="str">
        <f t="shared" si="183"/>
        <v>0,25</v>
      </c>
      <c r="N251" s="103">
        <v>1</v>
      </c>
      <c r="O251" s="81">
        <f t="shared" si="193"/>
        <v>0.1875</v>
      </c>
      <c r="P251" s="89">
        <f t="shared" si="194"/>
        <v>1316117</v>
      </c>
      <c r="Q251" s="89">
        <f t="shared" si="195"/>
        <v>987087.75</v>
      </c>
      <c r="R251" s="89">
        <f t="shared" si="196"/>
        <v>246772</v>
      </c>
      <c r="S251" s="90">
        <f t="shared" si="202"/>
        <v>20564.333333333332</v>
      </c>
      <c r="T251" s="90">
        <f t="shared" si="203"/>
        <v>20564.333333333332</v>
      </c>
      <c r="U251" s="90">
        <f t="shared" si="203"/>
        <v>20564.333333333332</v>
      </c>
      <c r="V251" s="90">
        <f t="shared" si="203"/>
        <v>20564.333333333332</v>
      </c>
      <c r="W251" s="90">
        <f t="shared" si="203"/>
        <v>20564.333333333332</v>
      </c>
      <c r="X251" s="90">
        <f t="shared" si="203"/>
        <v>20564.333333333332</v>
      </c>
      <c r="Y251" s="90">
        <f t="shared" si="203"/>
        <v>20564.333333333332</v>
      </c>
      <c r="Z251" s="90">
        <f t="shared" si="203"/>
        <v>20564.333333333332</v>
      </c>
      <c r="AA251" s="90">
        <f t="shared" si="203"/>
        <v>20564.333333333332</v>
      </c>
      <c r="AB251" s="90">
        <f t="shared" si="203"/>
        <v>20564.333333333332</v>
      </c>
      <c r="AC251" s="90">
        <f t="shared" si="203"/>
        <v>20564.333333333332</v>
      </c>
      <c r="AD251" s="90">
        <f t="shared" si="203"/>
        <v>20564.333333333332</v>
      </c>
      <c r="AE251" s="91">
        <f t="shared" si="184"/>
        <v>246772.00000000003</v>
      </c>
      <c r="AF251" s="90">
        <f t="shared" si="198"/>
        <v>11700</v>
      </c>
      <c r="AG251" s="90">
        <f t="shared" si="199"/>
        <v>11700</v>
      </c>
      <c r="AH251" s="90">
        <f t="shared" si="200"/>
        <v>11700</v>
      </c>
      <c r="AI251" s="90">
        <f t="shared" si="201"/>
        <v>11700</v>
      </c>
      <c r="AJ251" s="91">
        <v>46800</v>
      </c>
      <c r="AK251" s="92"/>
    </row>
    <row r="252" spans="1:37" x14ac:dyDescent="0.25">
      <c r="A252" s="86">
        <f t="shared" si="179"/>
        <v>227</v>
      </c>
      <c r="B252" s="86"/>
      <c r="C252" s="86">
        <f t="shared" si="204"/>
        <v>16</v>
      </c>
      <c r="D252" s="87" t="s">
        <v>631</v>
      </c>
      <c r="E252" s="99">
        <v>68</v>
      </c>
      <c r="F252" s="77" t="str">
        <f t="shared" si="189"/>
        <v>до 100 жителей</v>
      </c>
      <c r="G252" s="100">
        <f t="shared" si="190"/>
        <v>0</v>
      </c>
      <c r="H252" s="88">
        <f t="shared" si="181"/>
        <v>0.9</v>
      </c>
      <c r="I252" s="80" t="str">
        <f t="shared" si="191"/>
        <v>не соответствует</v>
      </c>
      <c r="J252" s="80" t="str">
        <f t="shared" si="182"/>
        <v>0,75</v>
      </c>
      <c r="K252" s="80">
        <v>0</v>
      </c>
      <c r="L252" s="80" t="str">
        <f t="shared" si="192"/>
        <v>не укомплектован</v>
      </c>
      <c r="M252" s="80" t="str">
        <f t="shared" si="183"/>
        <v>0,25</v>
      </c>
      <c r="N252" s="103">
        <v>1</v>
      </c>
      <c r="O252" s="81">
        <f t="shared" si="193"/>
        <v>0.16875000000000001</v>
      </c>
      <c r="P252" s="89">
        <f t="shared" si="194"/>
        <v>1184505.3</v>
      </c>
      <c r="Q252" s="89">
        <f t="shared" si="195"/>
        <v>888378.97500000009</v>
      </c>
      <c r="R252" s="89">
        <f t="shared" si="196"/>
        <v>222095</v>
      </c>
      <c r="S252" s="90">
        <f t="shared" si="202"/>
        <v>18507.916666666668</v>
      </c>
      <c r="T252" s="90">
        <f t="shared" si="203"/>
        <v>18507.916666666668</v>
      </c>
      <c r="U252" s="90">
        <f t="shared" si="203"/>
        <v>18507.916666666668</v>
      </c>
      <c r="V252" s="90">
        <f t="shared" si="203"/>
        <v>18507.916666666668</v>
      </c>
      <c r="W252" s="90">
        <f t="shared" si="203"/>
        <v>18507.916666666668</v>
      </c>
      <c r="X252" s="90">
        <f t="shared" si="203"/>
        <v>18507.916666666668</v>
      </c>
      <c r="Y252" s="90">
        <f t="shared" si="203"/>
        <v>18507.916666666668</v>
      </c>
      <c r="Z252" s="90">
        <f t="shared" si="203"/>
        <v>18507.916666666668</v>
      </c>
      <c r="AA252" s="90">
        <f t="shared" si="203"/>
        <v>18507.916666666668</v>
      </c>
      <c r="AB252" s="90">
        <f t="shared" si="203"/>
        <v>18507.916666666668</v>
      </c>
      <c r="AC252" s="90">
        <f t="shared" si="203"/>
        <v>18507.916666666668</v>
      </c>
      <c r="AD252" s="90">
        <f t="shared" si="203"/>
        <v>18507.916666666668</v>
      </c>
      <c r="AE252" s="91">
        <f t="shared" si="184"/>
        <v>222094.99999999997</v>
      </c>
      <c r="AF252" s="90">
        <f t="shared" si="198"/>
        <v>0</v>
      </c>
      <c r="AG252" s="90">
        <f t="shared" si="199"/>
        <v>0</v>
      </c>
      <c r="AH252" s="90">
        <f t="shared" si="200"/>
        <v>0</v>
      </c>
      <c r="AI252" s="90">
        <f t="shared" si="201"/>
        <v>0</v>
      </c>
      <c r="AJ252" s="91"/>
      <c r="AK252" s="92"/>
    </row>
    <row r="253" spans="1:37" ht="30" x14ac:dyDescent="0.25">
      <c r="A253" s="86">
        <f t="shared" si="179"/>
        <v>228</v>
      </c>
      <c r="B253" s="86"/>
      <c r="C253" s="86">
        <f t="shared" si="204"/>
        <v>17</v>
      </c>
      <c r="D253" s="87" t="s">
        <v>632</v>
      </c>
      <c r="E253" s="99">
        <v>514</v>
      </c>
      <c r="F253" s="77" t="str">
        <f t="shared" si="189"/>
        <v>от 100 до 900 жителей</v>
      </c>
      <c r="G253" s="100">
        <f t="shared" si="190"/>
        <v>1</v>
      </c>
      <c r="H253" s="88" t="str">
        <f t="shared" si="181"/>
        <v>1</v>
      </c>
      <c r="I253" s="80" t="str">
        <f t="shared" si="191"/>
        <v>не соответствует</v>
      </c>
      <c r="J253" s="80" t="str">
        <f t="shared" si="182"/>
        <v>0,75</v>
      </c>
      <c r="K253" s="80">
        <v>0</v>
      </c>
      <c r="L253" s="80" t="str">
        <f t="shared" si="192"/>
        <v>укомплектован</v>
      </c>
      <c r="M253" s="80" t="str">
        <f t="shared" si="183"/>
        <v>1</v>
      </c>
      <c r="N253" s="102"/>
      <c r="O253" s="81">
        <f t="shared" si="193"/>
        <v>0.75</v>
      </c>
      <c r="P253" s="89">
        <f t="shared" si="194"/>
        <v>1316117</v>
      </c>
      <c r="Q253" s="89">
        <f t="shared" si="195"/>
        <v>987087.75</v>
      </c>
      <c r="R253" s="89">
        <f t="shared" si="196"/>
        <v>987088</v>
      </c>
      <c r="S253" s="90">
        <f t="shared" si="202"/>
        <v>82257.333333333328</v>
      </c>
      <c r="T253" s="90">
        <f t="shared" si="203"/>
        <v>82257.333333333328</v>
      </c>
      <c r="U253" s="90">
        <f t="shared" si="203"/>
        <v>82257.333333333328</v>
      </c>
      <c r="V253" s="90">
        <f t="shared" si="203"/>
        <v>82257.333333333328</v>
      </c>
      <c r="W253" s="90">
        <f t="shared" si="203"/>
        <v>82257.333333333328</v>
      </c>
      <c r="X253" s="90">
        <f t="shared" si="203"/>
        <v>82257.333333333328</v>
      </c>
      <c r="Y253" s="90">
        <f t="shared" si="203"/>
        <v>82257.333333333328</v>
      </c>
      <c r="Z253" s="90">
        <f t="shared" si="203"/>
        <v>82257.333333333328</v>
      </c>
      <c r="AA253" s="90">
        <f t="shared" si="203"/>
        <v>82257.333333333328</v>
      </c>
      <c r="AB253" s="90">
        <f t="shared" si="203"/>
        <v>82257.333333333328</v>
      </c>
      <c r="AC253" s="90">
        <f t="shared" si="203"/>
        <v>82257.333333333328</v>
      </c>
      <c r="AD253" s="90">
        <f t="shared" si="203"/>
        <v>82257.333333333328</v>
      </c>
      <c r="AE253" s="91">
        <f t="shared" si="184"/>
        <v>987088.00000000012</v>
      </c>
      <c r="AF253" s="90">
        <f t="shared" si="198"/>
        <v>13670.88</v>
      </c>
      <c r="AG253" s="90">
        <f t="shared" si="199"/>
        <v>13670.88</v>
      </c>
      <c r="AH253" s="90">
        <f t="shared" si="200"/>
        <v>13670.88</v>
      </c>
      <c r="AI253" s="90">
        <f t="shared" si="201"/>
        <v>13670.88</v>
      </c>
      <c r="AJ253" s="91">
        <v>54683.519999999997</v>
      </c>
      <c r="AK253" s="92"/>
    </row>
    <row r="254" spans="1:37" ht="30" x14ac:dyDescent="0.25">
      <c r="A254" s="86">
        <f t="shared" si="179"/>
        <v>229</v>
      </c>
      <c r="B254" s="86"/>
      <c r="C254" s="86">
        <f t="shared" si="204"/>
        <v>18</v>
      </c>
      <c r="D254" s="87" t="s">
        <v>633</v>
      </c>
      <c r="E254" s="99">
        <v>239</v>
      </c>
      <c r="F254" s="77" t="str">
        <f t="shared" si="189"/>
        <v>от 100 до 900 жителей</v>
      </c>
      <c r="G254" s="100">
        <f t="shared" si="190"/>
        <v>1</v>
      </c>
      <c r="H254" s="88" t="str">
        <f t="shared" si="181"/>
        <v>1</v>
      </c>
      <c r="I254" s="80" t="str">
        <f t="shared" si="191"/>
        <v>не соответствует</v>
      </c>
      <c r="J254" s="80" t="str">
        <f t="shared" si="182"/>
        <v>0,75</v>
      </c>
      <c r="K254" s="80">
        <v>0</v>
      </c>
      <c r="L254" s="80" t="str">
        <f t="shared" si="192"/>
        <v>укомплектован</v>
      </c>
      <c r="M254" s="80" t="str">
        <f t="shared" si="183"/>
        <v>1</v>
      </c>
      <c r="N254" s="102"/>
      <c r="O254" s="81">
        <f t="shared" si="193"/>
        <v>0.75</v>
      </c>
      <c r="P254" s="89">
        <f t="shared" si="194"/>
        <v>1316117</v>
      </c>
      <c r="Q254" s="89">
        <f t="shared" si="195"/>
        <v>987087.75</v>
      </c>
      <c r="R254" s="89">
        <f t="shared" si="196"/>
        <v>987088</v>
      </c>
      <c r="S254" s="90">
        <f t="shared" si="202"/>
        <v>82257.333333333328</v>
      </c>
      <c r="T254" s="90">
        <f t="shared" ref="T254:AD269" si="205">S254</f>
        <v>82257.333333333328</v>
      </c>
      <c r="U254" s="90">
        <f t="shared" si="205"/>
        <v>82257.333333333328</v>
      </c>
      <c r="V254" s="90">
        <f t="shared" si="205"/>
        <v>82257.333333333328</v>
      </c>
      <c r="W254" s="90">
        <f t="shared" si="205"/>
        <v>82257.333333333328</v>
      </c>
      <c r="X254" s="90">
        <f t="shared" si="205"/>
        <v>82257.333333333328</v>
      </c>
      <c r="Y254" s="90">
        <f t="shared" si="205"/>
        <v>82257.333333333328</v>
      </c>
      <c r="Z254" s="90">
        <f t="shared" si="205"/>
        <v>82257.333333333328</v>
      </c>
      <c r="AA254" s="90">
        <f t="shared" si="205"/>
        <v>82257.333333333328</v>
      </c>
      <c r="AB254" s="90">
        <f t="shared" si="205"/>
        <v>82257.333333333328</v>
      </c>
      <c r="AC254" s="90">
        <f t="shared" si="205"/>
        <v>82257.333333333328</v>
      </c>
      <c r="AD254" s="90">
        <f t="shared" si="205"/>
        <v>82257.333333333328</v>
      </c>
      <c r="AE254" s="91">
        <f t="shared" si="184"/>
        <v>987088.00000000012</v>
      </c>
      <c r="AF254" s="90">
        <f t="shared" si="198"/>
        <v>11700</v>
      </c>
      <c r="AG254" s="90">
        <f t="shared" si="199"/>
        <v>11700</v>
      </c>
      <c r="AH254" s="90">
        <f t="shared" si="200"/>
        <v>11700</v>
      </c>
      <c r="AI254" s="90">
        <f t="shared" si="201"/>
        <v>11700</v>
      </c>
      <c r="AJ254" s="91">
        <v>46800</v>
      </c>
      <c r="AK254" s="92"/>
    </row>
    <row r="255" spans="1:37" ht="30" x14ac:dyDescent="0.25">
      <c r="A255" s="86">
        <f t="shared" si="179"/>
        <v>230</v>
      </c>
      <c r="B255" s="86"/>
      <c r="C255" s="86">
        <f t="shared" si="204"/>
        <v>19</v>
      </c>
      <c r="D255" s="87" t="s">
        <v>634</v>
      </c>
      <c r="E255" s="99">
        <v>323</v>
      </c>
      <c r="F255" s="77" t="str">
        <f t="shared" si="189"/>
        <v>от 100 до 900 жителей</v>
      </c>
      <c r="G255" s="100">
        <f t="shared" si="190"/>
        <v>1</v>
      </c>
      <c r="H255" s="88" t="str">
        <f t="shared" si="181"/>
        <v>1</v>
      </c>
      <c r="I255" s="80" t="str">
        <f t="shared" si="191"/>
        <v>не соответствует</v>
      </c>
      <c r="J255" s="80" t="str">
        <f t="shared" si="182"/>
        <v>0,75</v>
      </c>
      <c r="K255" s="80">
        <v>0</v>
      </c>
      <c r="L255" s="80" t="str">
        <f t="shared" si="192"/>
        <v>не укомплектован</v>
      </c>
      <c r="M255" s="80" t="str">
        <f t="shared" si="183"/>
        <v>0,25</v>
      </c>
      <c r="N255" s="103">
        <v>1</v>
      </c>
      <c r="O255" s="81">
        <f t="shared" si="193"/>
        <v>0.1875</v>
      </c>
      <c r="P255" s="89">
        <f t="shared" si="194"/>
        <v>1316117</v>
      </c>
      <c r="Q255" s="89">
        <f t="shared" si="195"/>
        <v>987087.75</v>
      </c>
      <c r="R255" s="89">
        <f t="shared" si="196"/>
        <v>246772</v>
      </c>
      <c r="S255" s="90">
        <f t="shared" si="202"/>
        <v>20564.333333333332</v>
      </c>
      <c r="T255" s="90">
        <f t="shared" si="205"/>
        <v>20564.333333333332</v>
      </c>
      <c r="U255" s="90">
        <f t="shared" si="205"/>
        <v>20564.333333333332</v>
      </c>
      <c r="V255" s="90">
        <f t="shared" si="205"/>
        <v>20564.333333333332</v>
      </c>
      <c r="W255" s="90">
        <f t="shared" si="205"/>
        <v>20564.333333333332</v>
      </c>
      <c r="X255" s="90">
        <f t="shared" si="205"/>
        <v>20564.333333333332</v>
      </c>
      <c r="Y255" s="90">
        <f t="shared" si="205"/>
        <v>20564.333333333332</v>
      </c>
      <c r="Z255" s="90">
        <f t="shared" si="205"/>
        <v>20564.333333333332</v>
      </c>
      <c r="AA255" s="90">
        <f t="shared" si="205"/>
        <v>20564.333333333332</v>
      </c>
      <c r="AB255" s="90">
        <f t="shared" si="205"/>
        <v>20564.333333333332</v>
      </c>
      <c r="AC255" s="90">
        <f t="shared" si="205"/>
        <v>20564.333333333332</v>
      </c>
      <c r="AD255" s="90">
        <f t="shared" si="205"/>
        <v>20564.333333333332</v>
      </c>
      <c r="AE255" s="91">
        <f t="shared" si="184"/>
        <v>246772.00000000003</v>
      </c>
      <c r="AF255" s="90">
        <f t="shared" si="198"/>
        <v>11700</v>
      </c>
      <c r="AG255" s="90">
        <f t="shared" si="199"/>
        <v>11700</v>
      </c>
      <c r="AH255" s="90">
        <f t="shared" si="200"/>
        <v>11700</v>
      </c>
      <c r="AI255" s="90">
        <f t="shared" si="201"/>
        <v>11700</v>
      </c>
      <c r="AJ255" s="91">
        <v>46800</v>
      </c>
      <c r="AK255" s="92"/>
    </row>
    <row r="256" spans="1:37" x14ac:dyDescent="0.25">
      <c r="A256" s="86">
        <f t="shared" si="179"/>
        <v>231</v>
      </c>
      <c r="B256" s="86"/>
      <c r="C256" s="86">
        <f t="shared" si="204"/>
        <v>20</v>
      </c>
      <c r="D256" s="87" t="s">
        <v>635</v>
      </c>
      <c r="E256" s="99">
        <v>121</v>
      </c>
      <c r="F256" s="77" t="str">
        <f t="shared" si="189"/>
        <v>от 100 до 900 жителей</v>
      </c>
      <c r="G256" s="100">
        <f t="shared" si="190"/>
        <v>1</v>
      </c>
      <c r="H256" s="88" t="str">
        <f t="shared" si="181"/>
        <v>1</v>
      </c>
      <c r="I256" s="80" t="str">
        <f t="shared" si="191"/>
        <v>не соответствует</v>
      </c>
      <c r="J256" s="80" t="str">
        <f t="shared" si="182"/>
        <v>0,75</v>
      </c>
      <c r="K256" s="80">
        <v>0</v>
      </c>
      <c r="L256" s="80" t="str">
        <f t="shared" si="192"/>
        <v>укомплектован</v>
      </c>
      <c r="M256" s="80" t="str">
        <f t="shared" si="183"/>
        <v>1</v>
      </c>
      <c r="N256" s="102"/>
      <c r="O256" s="81">
        <f t="shared" si="193"/>
        <v>0.75</v>
      </c>
      <c r="P256" s="89">
        <f t="shared" si="194"/>
        <v>1316117</v>
      </c>
      <c r="Q256" s="89">
        <f t="shared" si="195"/>
        <v>987087.75</v>
      </c>
      <c r="R256" s="89">
        <f t="shared" si="196"/>
        <v>987088</v>
      </c>
      <c r="S256" s="90">
        <f t="shared" si="202"/>
        <v>82257.333333333328</v>
      </c>
      <c r="T256" s="90">
        <f t="shared" si="205"/>
        <v>82257.333333333328</v>
      </c>
      <c r="U256" s="90">
        <f t="shared" si="205"/>
        <v>82257.333333333328</v>
      </c>
      <c r="V256" s="90">
        <f t="shared" si="205"/>
        <v>82257.333333333328</v>
      </c>
      <c r="W256" s="90">
        <f t="shared" si="205"/>
        <v>82257.333333333328</v>
      </c>
      <c r="X256" s="90">
        <f t="shared" si="205"/>
        <v>82257.333333333328</v>
      </c>
      <c r="Y256" s="90">
        <f t="shared" si="205"/>
        <v>82257.333333333328</v>
      </c>
      <c r="Z256" s="90">
        <f t="shared" si="205"/>
        <v>82257.333333333328</v>
      </c>
      <c r="AA256" s="90">
        <f t="shared" si="205"/>
        <v>82257.333333333328</v>
      </c>
      <c r="AB256" s="90">
        <f t="shared" si="205"/>
        <v>82257.333333333328</v>
      </c>
      <c r="AC256" s="90">
        <f t="shared" si="205"/>
        <v>82257.333333333328</v>
      </c>
      <c r="AD256" s="90">
        <f t="shared" si="205"/>
        <v>82257.333333333328</v>
      </c>
      <c r="AE256" s="91">
        <f t="shared" si="184"/>
        <v>987088.00000000012</v>
      </c>
      <c r="AF256" s="90">
        <f t="shared" si="198"/>
        <v>13670.88</v>
      </c>
      <c r="AG256" s="90">
        <f t="shared" si="199"/>
        <v>13670.88</v>
      </c>
      <c r="AH256" s="90">
        <f t="shared" si="200"/>
        <v>13670.88</v>
      </c>
      <c r="AI256" s="90">
        <f t="shared" si="201"/>
        <v>13670.88</v>
      </c>
      <c r="AJ256" s="91">
        <v>54683.519999999997</v>
      </c>
      <c r="AK256" s="92"/>
    </row>
    <row r="257" spans="1:37" x14ac:dyDescent="0.25">
      <c r="A257" s="86">
        <f t="shared" si="179"/>
        <v>232</v>
      </c>
      <c r="B257" s="86"/>
      <c r="C257" s="86">
        <f t="shared" si="204"/>
        <v>21</v>
      </c>
      <c r="D257" s="87" t="s">
        <v>636</v>
      </c>
      <c r="E257" s="99">
        <v>280</v>
      </c>
      <c r="F257" s="77" t="str">
        <f t="shared" si="189"/>
        <v>от 100 до 900 жителей</v>
      </c>
      <c r="G257" s="100">
        <f t="shared" si="190"/>
        <v>1</v>
      </c>
      <c r="H257" s="88" t="str">
        <f t="shared" si="181"/>
        <v>1</v>
      </c>
      <c r="I257" s="80" t="str">
        <f t="shared" si="191"/>
        <v>не соответствует</v>
      </c>
      <c r="J257" s="80" t="str">
        <f t="shared" si="182"/>
        <v>0,75</v>
      </c>
      <c r="K257" s="80">
        <v>0</v>
      </c>
      <c r="L257" s="80" t="str">
        <f t="shared" si="192"/>
        <v>укомплектован</v>
      </c>
      <c r="M257" s="80" t="str">
        <f t="shared" si="183"/>
        <v>1</v>
      </c>
      <c r="N257" s="102"/>
      <c r="O257" s="81">
        <f t="shared" si="193"/>
        <v>0.75</v>
      </c>
      <c r="P257" s="89">
        <f t="shared" si="194"/>
        <v>1316117</v>
      </c>
      <c r="Q257" s="89">
        <f t="shared" si="195"/>
        <v>987087.75</v>
      </c>
      <c r="R257" s="89">
        <f t="shared" si="196"/>
        <v>987088</v>
      </c>
      <c r="S257" s="90">
        <f t="shared" si="202"/>
        <v>82257.333333333328</v>
      </c>
      <c r="T257" s="90">
        <f t="shared" si="205"/>
        <v>82257.333333333328</v>
      </c>
      <c r="U257" s="90">
        <f t="shared" si="205"/>
        <v>82257.333333333328</v>
      </c>
      <c r="V257" s="90">
        <f t="shared" si="205"/>
        <v>82257.333333333328</v>
      </c>
      <c r="W257" s="90">
        <f t="shared" si="205"/>
        <v>82257.333333333328</v>
      </c>
      <c r="X257" s="90">
        <f t="shared" si="205"/>
        <v>82257.333333333328</v>
      </c>
      <c r="Y257" s="90">
        <f t="shared" si="205"/>
        <v>82257.333333333328</v>
      </c>
      <c r="Z257" s="90">
        <f t="shared" si="205"/>
        <v>82257.333333333328</v>
      </c>
      <c r="AA257" s="90">
        <f t="shared" si="205"/>
        <v>82257.333333333328</v>
      </c>
      <c r="AB257" s="90">
        <f t="shared" si="205"/>
        <v>82257.333333333328</v>
      </c>
      <c r="AC257" s="90">
        <f t="shared" si="205"/>
        <v>82257.333333333328</v>
      </c>
      <c r="AD257" s="90">
        <f t="shared" si="205"/>
        <v>82257.333333333328</v>
      </c>
      <c r="AE257" s="91">
        <f t="shared" si="184"/>
        <v>987088.00000000012</v>
      </c>
      <c r="AF257" s="90">
        <f t="shared" si="198"/>
        <v>11700</v>
      </c>
      <c r="AG257" s="90">
        <f t="shared" si="199"/>
        <v>11700</v>
      </c>
      <c r="AH257" s="90">
        <f t="shared" si="200"/>
        <v>11700</v>
      </c>
      <c r="AI257" s="90">
        <f t="shared" si="201"/>
        <v>11700</v>
      </c>
      <c r="AJ257" s="91">
        <v>46800</v>
      </c>
      <c r="AK257" s="92"/>
    </row>
    <row r="258" spans="1:37" x14ac:dyDescent="0.25">
      <c r="A258" s="86">
        <f t="shared" si="179"/>
        <v>233</v>
      </c>
      <c r="B258" s="86"/>
      <c r="C258" s="86">
        <f t="shared" si="204"/>
        <v>22</v>
      </c>
      <c r="D258" s="87" t="s">
        <v>637</v>
      </c>
      <c r="E258" s="99">
        <v>537</v>
      </c>
      <c r="F258" s="77" t="str">
        <f t="shared" si="189"/>
        <v>от 100 до 900 жителей</v>
      </c>
      <c r="G258" s="100">
        <f t="shared" si="190"/>
        <v>1</v>
      </c>
      <c r="H258" s="88" t="str">
        <f t="shared" si="181"/>
        <v>1</v>
      </c>
      <c r="I258" s="80" t="str">
        <f t="shared" si="191"/>
        <v>не соответствует</v>
      </c>
      <c r="J258" s="80" t="str">
        <f t="shared" si="182"/>
        <v>0,75</v>
      </c>
      <c r="K258" s="80">
        <v>0</v>
      </c>
      <c r="L258" s="80" t="str">
        <f t="shared" si="192"/>
        <v>укомплектован</v>
      </c>
      <c r="M258" s="80" t="str">
        <f t="shared" si="183"/>
        <v>1</v>
      </c>
      <c r="N258" s="102"/>
      <c r="O258" s="81">
        <f t="shared" si="193"/>
        <v>0.75</v>
      </c>
      <c r="P258" s="89">
        <f t="shared" si="194"/>
        <v>1316117</v>
      </c>
      <c r="Q258" s="89">
        <f t="shared" si="195"/>
        <v>987087.75</v>
      </c>
      <c r="R258" s="89">
        <f t="shared" si="196"/>
        <v>987088</v>
      </c>
      <c r="S258" s="90">
        <f t="shared" si="202"/>
        <v>82257.333333333328</v>
      </c>
      <c r="T258" s="90">
        <f t="shared" si="205"/>
        <v>82257.333333333328</v>
      </c>
      <c r="U258" s="90">
        <f t="shared" si="205"/>
        <v>82257.333333333328</v>
      </c>
      <c r="V258" s="90">
        <f t="shared" si="205"/>
        <v>82257.333333333328</v>
      </c>
      <c r="W258" s="90">
        <f t="shared" si="205"/>
        <v>82257.333333333328</v>
      </c>
      <c r="X258" s="90">
        <f t="shared" si="205"/>
        <v>82257.333333333328</v>
      </c>
      <c r="Y258" s="90">
        <f t="shared" si="205"/>
        <v>82257.333333333328</v>
      </c>
      <c r="Z258" s="90">
        <f t="shared" si="205"/>
        <v>82257.333333333328</v>
      </c>
      <c r="AA258" s="90">
        <f t="shared" si="205"/>
        <v>82257.333333333328</v>
      </c>
      <c r="AB258" s="90">
        <f t="shared" si="205"/>
        <v>82257.333333333328</v>
      </c>
      <c r="AC258" s="90">
        <f t="shared" si="205"/>
        <v>82257.333333333328</v>
      </c>
      <c r="AD258" s="90">
        <f t="shared" si="205"/>
        <v>82257.333333333328</v>
      </c>
      <c r="AE258" s="91">
        <f t="shared" si="184"/>
        <v>987088.00000000012</v>
      </c>
      <c r="AF258" s="90">
        <f t="shared" si="198"/>
        <v>13670.88</v>
      </c>
      <c r="AG258" s="90">
        <f t="shared" si="199"/>
        <v>13670.88</v>
      </c>
      <c r="AH258" s="90">
        <f t="shared" si="200"/>
        <v>13670.88</v>
      </c>
      <c r="AI258" s="90">
        <f t="shared" si="201"/>
        <v>13670.88</v>
      </c>
      <c r="AJ258" s="91">
        <v>54683.519999999997</v>
      </c>
      <c r="AK258" s="92"/>
    </row>
    <row r="259" spans="1:37" ht="30" x14ac:dyDescent="0.25">
      <c r="A259" s="86">
        <f t="shared" si="179"/>
        <v>234</v>
      </c>
      <c r="B259" s="86"/>
      <c r="C259" s="86">
        <f t="shared" si="204"/>
        <v>23</v>
      </c>
      <c r="D259" s="87" t="s">
        <v>638</v>
      </c>
      <c r="E259" s="99">
        <v>55</v>
      </c>
      <c r="F259" s="77" t="str">
        <f t="shared" si="189"/>
        <v>до 100 жителей</v>
      </c>
      <c r="G259" s="100">
        <f t="shared" si="190"/>
        <v>0</v>
      </c>
      <c r="H259" s="88">
        <f t="shared" si="181"/>
        <v>0.9</v>
      </c>
      <c r="I259" s="80" t="str">
        <f t="shared" si="191"/>
        <v>не соответствует</v>
      </c>
      <c r="J259" s="80" t="str">
        <f t="shared" si="182"/>
        <v>0,75</v>
      </c>
      <c r="K259" s="80">
        <v>0</v>
      </c>
      <c r="L259" s="80" t="str">
        <f t="shared" si="192"/>
        <v>не укомплектован</v>
      </c>
      <c r="M259" s="80" t="str">
        <f t="shared" si="183"/>
        <v>0,25</v>
      </c>
      <c r="N259" s="103">
        <v>1</v>
      </c>
      <c r="O259" s="81">
        <f t="shared" si="193"/>
        <v>0.16875000000000001</v>
      </c>
      <c r="P259" s="89">
        <f t="shared" si="194"/>
        <v>1184505.3</v>
      </c>
      <c r="Q259" s="89">
        <f t="shared" si="195"/>
        <v>888378.97500000009</v>
      </c>
      <c r="R259" s="89">
        <f t="shared" si="196"/>
        <v>222095</v>
      </c>
      <c r="S259" s="90">
        <f t="shared" si="202"/>
        <v>18507.916666666668</v>
      </c>
      <c r="T259" s="90">
        <f t="shared" si="205"/>
        <v>18507.916666666668</v>
      </c>
      <c r="U259" s="90">
        <f t="shared" si="205"/>
        <v>18507.916666666668</v>
      </c>
      <c r="V259" s="90">
        <f t="shared" si="205"/>
        <v>18507.916666666668</v>
      </c>
      <c r="W259" s="90">
        <f t="shared" si="205"/>
        <v>18507.916666666668</v>
      </c>
      <c r="X259" s="90">
        <f t="shared" si="205"/>
        <v>18507.916666666668</v>
      </c>
      <c r="Y259" s="90">
        <f t="shared" si="205"/>
        <v>18507.916666666668</v>
      </c>
      <c r="Z259" s="90">
        <f t="shared" si="205"/>
        <v>18507.916666666668</v>
      </c>
      <c r="AA259" s="90">
        <f t="shared" si="205"/>
        <v>18507.916666666668</v>
      </c>
      <c r="AB259" s="90">
        <f t="shared" si="205"/>
        <v>18507.916666666668</v>
      </c>
      <c r="AC259" s="90">
        <f t="shared" si="205"/>
        <v>18507.916666666668</v>
      </c>
      <c r="AD259" s="90">
        <f t="shared" si="205"/>
        <v>18507.916666666668</v>
      </c>
      <c r="AE259" s="91">
        <f t="shared" si="184"/>
        <v>222094.99999999997</v>
      </c>
      <c r="AF259" s="90">
        <f t="shared" si="198"/>
        <v>0</v>
      </c>
      <c r="AG259" s="90">
        <f t="shared" si="199"/>
        <v>0</v>
      </c>
      <c r="AH259" s="90">
        <f t="shared" si="200"/>
        <v>0</v>
      </c>
      <c r="AI259" s="90">
        <f t="shared" si="201"/>
        <v>0</v>
      </c>
      <c r="AJ259" s="91"/>
      <c r="AK259" s="92"/>
    </row>
    <row r="260" spans="1:37" x14ac:dyDescent="0.25">
      <c r="A260" s="86">
        <f t="shared" si="179"/>
        <v>235</v>
      </c>
      <c r="B260" s="86"/>
      <c r="C260" s="86">
        <f t="shared" si="204"/>
        <v>24</v>
      </c>
      <c r="D260" s="87" t="s">
        <v>639</v>
      </c>
      <c r="E260" s="99">
        <v>184</v>
      </c>
      <c r="F260" s="77" t="str">
        <f t="shared" si="189"/>
        <v>от 100 до 900 жителей</v>
      </c>
      <c r="G260" s="100">
        <f t="shared" si="190"/>
        <v>1</v>
      </c>
      <c r="H260" s="88" t="str">
        <f t="shared" si="181"/>
        <v>1</v>
      </c>
      <c r="I260" s="80" t="str">
        <f t="shared" si="191"/>
        <v>не соответствует</v>
      </c>
      <c r="J260" s="80" t="str">
        <f t="shared" si="182"/>
        <v>0,75</v>
      </c>
      <c r="K260" s="80">
        <v>0</v>
      </c>
      <c r="L260" s="80" t="str">
        <f t="shared" si="192"/>
        <v>укомплектован</v>
      </c>
      <c r="M260" s="80" t="str">
        <f t="shared" si="183"/>
        <v>1</v>
      </c>
      <c r="N260" s="102"/>
      <c r="O260" s="81">
        <f t="shared" si="193"/>
        <v>0.75</v>
      </c>
      <c r="P260" s="89">
        <f t="shared" si="194"/>
        <v>1316117</v>
      </c>
      <c r="Q260" s="89">
        <f t="shared" si="195"/>
        <v>987087.75</v>
      </c>
      <c r="R260" s="89">
        <f t="shared" si="196"/>
        <v>987088</v>
      </c>
      <c r="S260" s="90">
        <f t="shared" si="202"/>
        <v>82257.333333333328</v>
      </c>
      <c r="T260" s="90">
        <f t="shared" si="205"/>
        <v>82257.333333333328</v>
      </c>
      <c r="U260" s="90">
        <f t="shared" si="205"/>
        <v>82257.333333333328</v>
      </c>
      <c r="V260" s="90">
        <f t="shared" si="205"/>
        <v>82257.333333333328</v>
      </c>
      <c r="W260" s="90">
        <f t="shared" si="205"/>
        <v>82257.333333333328</v>
      </c>
      <c r="X260" s="90">
        <f t="shared" si="205"/>
        <v>82257.333333333328</v>
      </c>
      <c r="Y260" s="90">
        <f t="shared" si="205"/>
        <v>82257.333333333328</v>
      </c>
      <c r="Z260" s="90">
        <f t="shared" si="205"/>
        <v>82257.333333333328</v>
      </c>
      <c r="AA260" s="90">
        <f t="shared" si="205"/>
        <v>82257.333333333328</v>
      </c>
      <c r="AB260" s="90">
        <f t="shared" si="205"/>
        <v>82257.333333333328</v>
      </c>
      <c r="AC260" s="90">
        <f t="shared" si="205"/>
        <v>82257.333333333328</v>
      </c>
      <c r="AD260" s="90">
        <f t="shared" si="205"/>
        <v>82257.333333333328</v>
      </c>
      <c r="AE260" s="91">
        <f t="shared" si="184"/>
        <v>987088.00000000012</v>
      </c>
      <c r="AF260" s="90">
        <f t="shared" si="198"/>
        <v>11700</v>
      </c>
      <c r="AG260" s="90">
        <f t="shared" si="199"/>
        <v>11700</v>
      </c>
      <c r="AH260" s="90">
        <f t="shared" si="200"/>
        <v>11700</v>
      </c>
      <c r="AI260" s="90">
        <f t="shared" si="201"/>
        <v>11700</v>
      </c>
      <c r="AJ260" s="91">
        <v>46800</v>
      </c>
      <c r="AK260" s="92"/>
    </row>
    <row r="261" spans="1:37" x14ac:dyDescent="0.25">
      <c r="A261" s="86">
        <f t="shared" si="179"/>
        <v>236</v>
      </c>
      <c r="B261" s="86"/>
      <c r="C261" s="86">
        <f t="shared" si="204"/>
        <v>25</v>
      </c>
      <c r="D261" s="87" t="s">
        <v>640</v>
      </c>
      <c r="E261" s="99">
        <v>261</v>
      </c>
      <c r="F261" s="77" t="str">
        <f t="shared" si="189"/>
        <v>от 100 до 900 жителей</v>
      </c>
      <c r="G261" s="100">
        <f t="shared" si="190"/>
        <v>1</v>
      </c>
      <c r="H261" s="88" t="str">
        <f t="shared" si="181"/>
        <v>1</v>
      </c>
      <c r="I261" s="80" t="str">
        <f t="shared" si="191"/>
        <v>не соответствует</v>
      </c>
      <c r="J261" s="80" t="str">
        <f t="shared" si="182"/>
        <v>0,75</v>
      </c>
      <c r="K261" s="80">
        <v>0</v>
      </c>
      <c r="L261" s="80" t="str">
        <f t="shared" si="192"/>
        <v>укомплектован</v>
      </c>
      <c r="M261" s="80" t="str">
        <f t="shared" si="183"/>
        <v>1</v>
      </c>
      <c r="N261" s="102"/>
      <c r="O261" s="81">
        <f t="shared" si="193"/>
        <v>0.75</v>
      </c>
      <c r="P261" s="89">
        <f t="shared" si="194"/>
        <v>1316117</v>
      </c>
      <c r="Q261" s="89">
        <f t="shared" si="195"/>
        <v>987087.75</v>
      </c>
      <c r="R261" s="89">
        <f t="shared" si="196"/>
        <v>987088</v>
      </c>
      <c r="S261" s="90">
        <f t="shared" si="202"/>
        <v>82257.333333333328</v>
      </c>
      <c r="T261" s="90">
        <f t="shared" si="205"/>
        <v>82257.333333333328</v>
      </c>
      <c r="U261" s="90">
        <f t="shared" si="205"/>
        <v>82257.333333333328</v>
      </c>
      <c r="V261" s="90">
        <f t="shared" si="205"/>
        <v>82257.333333333328</v>
      </c>
      <c r="W261" s="90">
        <f t="shared" si="205"/>
        <v>82257.333333333328</v>
      </c>
      <c r="X261" s="90">
        <f t="shared" si="205"/>
        <v>82257.333333333328</v>
      </c>
      <c r="Y261" s="90">
        <f t="shared" si="205"/>
        <v>82257.333333333328</v>
      </c>
      <c r="Z261" s="90">
        <f t="shared" si="205"/>
        <v>82257.333333333328</v>
      </c>
      <c r="AA261" s="90">
        <f t="shared" si="205"/>
        <v>82257.333333333328</v>
      </c>
      <c r="AB261" s="90">
        <f t="shared" si="205"/>
        <v>82257.333333333328</v>
      </c>
      <c r="AC261" s="90">
        <f t="shared" si="205"/>
        <v>82257.333333333328</v>
      </c>
      <c r="AD261" s="90">
        <f t="shared" si="205"/>
        <v>82257.333333333328</v>
      </c>
      <c r="AE261" s="91">
        <f t="shared" si="184"/>
        <v>987088.00000000012</v>
      </c>
      <c r="AF261" s="90">
        <f t="shared" si="198"/>
        <v>11700</v>
      </c>
      <c r="AG261" s="90">
        <f t="shared" si="199"/>
        <v>11700</v>
      </c>
      <c r="AH261" s="90">
        <f t="shared" si="200"/>
        <v>11700</v>
      </c>
      <c r="AI261" s="90">
        <f t="shared" si="201"/>
        <v>11700</v>
      </c>
      <c r="AJ261" s="91">
        <v>46800</v>
      </c>
      <c r="AK261" s="92"/>
    </row>
    <row r="262" spans="1:37" ht="30" x14ac:dyDescent="0.25">
      <c r="A262" s="86">
        <f t="shared" si="179"/>
        <v>237</v>
      </c>
      <c r="B262" s="86"/>
      <c r="C262" s="86">
        <f t="shared" si="204"/>
        <v>26</v>
      </c>
      <c r="D262" s="87" t="s">
        <v>641</v>
      </c>
      <c r="E262" s="99">
        <v>695</v>
      </c>
      <c r="F262" s="77" t="str">
        <f t="shared" si="189"/>
        <v>от 100 до 900 жителей</v>
      </c>
      <c r="G262" s="100">
        <f t="shared" si="190"/>
        <v>1</v>
      </c>
      <c r="H262" s="88" t="str">
        <f t="shared" si="181"/>
        <v>1</v>
      </c>
      <c r="I262" s="80" t="str">
        <f t="shared" si="191"/>
        <v>не соответствует</v>
      </c>
      <c r="J262" s="80" t="str">
        <f t="shared" si="182"/>
        <v>0,75</v>
      </c>
      <c r="K262" s="80">
        <v>0</v>
      </c>
      <c r="L262" s="80" t="str">
        <f t="shared" si="192"/>
        <v>укомплектован</v>
      </c>
      <c r="M262" s="80" t="str">
        <f t="shared" si="183"/>
        <v>1</v>
      </c>
      <c r="N262" s="102"/>
      <c r="O262" s="81">
        <f t="shared" si="193"/>
        <v>0.75</v>
      </c>
      <c r="P262" s="89">
        <f t="shared" si="194"/>
        <v>1316117</v>
      </c>
      <c r="Q262" s="89">
        <f t="shared" si="195"/>
        <v>987087.75</v>
      </c>
      <c r="R262" s="89">
        <f t="shared" si="196"/>
        <v>987088</v>
      </c>
      <c r="S262" s="90">
        <f t="shared" si="202"/>
        <v>82257.333333333328</v>
      </c>
      <c r="T262" s="90">
        <f t="shared" si="205"/>
        <v>82257.333333333328</v>
      </c>
      <c r="U262" s="90">
        <f t="shared" si="205"/>
        <v>82257.333333333328</v>
      </c>
      <c r="V262" s="90">
        <f t="shared" si="205"/>
        <v>82257.333333333328</v>
      </c>
      <c r="W262" s="90">
        <f t="shared" si="205"/>
        <v>82257.333333333328</v>
      </c>
      <c r="X262" s="90">
        <f t="shared" si="205"/>
        <v>82257.333333333328</v>
      </c>
      <c r="Y262" s="90">
        <f t="shared" si="205"/>
        <v>82257.333333333328</v>
      </c>
      <c r="Z262" s="90">
        <f t="shared" si="205"/>
        <v>82257.333333333328</v>
      </c>
      <c r="AA262" s="90">
        <f t="shared" si="205"/>
        <v>82257.333333333328</v>
      </c>
      <c r="AB262" s="90">
        <f t="shared" si="205"/>
        <v>82257.333333333328</v>
      </c>
      <c r="AC262" s="90">
        <f t="shared" si="205"/>
        <v>82257.333333333328</v>
      </c>
      <c r="AD262" s="90">
        <f t="shared" si="205"/>
        <v>82257.333333333328</v>
      </c>
      <c r="AE262" s="91">
        <f t="shared" si="184"/>
        <v>987088.00000000012</v>
      </c>
      <c r="AF262" s="90">
        <f t="shared" si="198"/>
        <v>31670.880000000001</v>
      </c>
      <c r="AG262" s="90">
        <f t="shared" si="199"/>
        <v>31670.880000000001</v>
      </c>
      <c r="AH262" s="90">
        <f t="shared" si="200"/>
        <v>31670.880000000001</v>
      </c>
      <c r="AI262" s="90">
        <f t="shared" si="201"/>
        <v>31670.880000000001</v>
      </c>
      <c r="AJ262" s="91">
        <v>126683.52</v>
      </c>
      <c r="AK262" s="92"/>
    </row>
    <row r="263" spans="1:37" x14ac:dyDescent="0.25">
      <c r="A263" s="86">
        <f>A262+1</f>
        <v>238</v>
      </c>
      <c r="B263" s="86"/>
      <c r="C263" s="86">
        <f t="shared" si="204"/>
        <v>27</v>
      </c>
      <c r="D263" s="87" t="s">
        <v>642</v>
      </c>
      <c r="E263" s="99">
        <v>301</v>
      </c>
      <c r="F263" s="77" t="str">
        <f t="shared" si="189"/>
        <v>от 100 до 900 жителей</v>
      </c>
      <c r="G263" s="100">
        <f t="shared" si="190"/>
        <v>1</v>
      </c>
      <c r="H263" s="88" t="str">
        <f t="shared" si="181"/>
        <v>1</v>
      </c>
      <c r="I263" s="80" t="str">
        <f t="shared" si="191"/>
        <v>не соответствует</v>
      </c>
      <c r="J263" s="80" t="str">
        <f t="shared" si="182"/>
        <v>0,75</v>
      </c>
      <c r="K263" s="80">
        <v>0</v>
      </c>
      <c r="L263" s="80" t="str">
        <f t="shared" si="192"/>
        <v>укомплектован</v>
      </c>
      <c r="M263" s="80" t="str">
        <f t="shared" si="183"/>
        <v>1</v>
      </c>
      <c r="N263" s="102"/>
      <c r="O263" s="81">
        <f t="shared" si="193"/>
        <v>0.75</v>
      </c>
      <c r="P263" s="89">
        <f t="shared" si="194"/>
        <v>1316117</v>
      </c>
      <c r="Q263" s="89">
        <f t="shared" si="195"/>
        <v>987087.75</v>
      </c>
      <c r="R263" s="89">
        <f t="shared" si="196"/>
        <v>987088</v>
      </c>
      <c r="S263" s="90">
        <f t="shared" si="202"/>
        <v>82257.333333333328</v>
      </c>
      <c r="T263" s="90">
        <f t="shared" si="205"/>
        <v>82257.333333333328</v>
      </c>
      <c r="U263" s="90">
        <f t="shared" si="205"/>
        <v>82257.333333333328</v>
      </c>
      <c r="V263" s="90">
        <f t="shared" si="205"/>
        <v>82257.333333333328</v>
      </c>
      <c r="W263" s="90">
        <f t="shared" si="205"/>
        <v>82257.333333333328</v>
      </c>
      <c r="X263" s="90">
        <f t="shared" si="205"/>
        <v>82257.333333333328</v>
      </c>
      <c r="Y263" s="90">
        <f t="shared" si="205"/>
        <v>82257.333333333328</v>
      </c>
      <c r="Z263" s="90">
        <f t="shared" si="205"/>
        <v>82257.333333333328</v>
      </c>
      <c r="AA263" s="90">
        <f t="shared" si="205"/>
        <v>82257.333333333328</v>
      </c>
      <c r="AB263" s="90">
        <f t="shared" si="205"/>
        <v>82257.333333333328</v>
      </c>
      <c r="AC263" s="90">
        <f t="shared" si="205"/>
        <v>82257.333333333328</v>
      </c>
      <c r="AD263" s="90">
        <f t="shared" si="205"/>
        <v>82257.333333333328</v>
      </c>
      <c r="AE263" s="91">
        <f t="shared" si="184"/>
        <v>987088.00000000012</v>
      </c>
      <c r="AF263" s="90">
        <f t="shared" si="198"/>
        <v>11700</v>
      </c>
      <c r="AG263" s="90">
        <f t="shared" si="199"/>
        <v>11700</v>
      </c>
      <c r="AH263" s="90">
        <f t="shared" si="200"/>
        <v>11700</v>
      </c>
      <c r="AI263" s="90">
        <f t="shared" si="201"/>
        <v>11700</v>
      </c>
      <c r="AJ263" s="91">
        <v>46800</v>
      </c>
      <c r="AK263" s="92"/>
    </row>
    <row r="264" spans="1:37" ht="30" x14ac:dyDescent="0.25">
      <c r="A264" s="86">
        <f>A263+1</f>
        <v>239</v>
      </c>
      <c r="B264" s="86"/>
      <c r="C264" s="86">
        <f t="shared" si="204"/>
        <v>28</v>
      </c>
      <c r="D264" s="87" t="s">
        <v>643</v>
      </c>
      <c r="E264" s="99">
        <v>213</v>
      </c>
      <c r="F264" s="77" t="str">
        <f t="shared" si="189"/>
        <v>от 100 до 900 жителей</v>
      </c>
      <c r="G264" s="100">
        <f t="shared" si="190"/>
        <v>1</v>
      </c>
      <c r="H264" s="88" t="str">
        <f t="shared" si="181"/>
        <v>1</v>
      </c>
      <c r="I264" s="80" t="str">
        <f t="shared" si="191"/>
        <v>не соответствует</v>
      </c>
      <c r="J264" s="80" t="str">
        <f t="shared" si="182"/>
        <v>0,75</v>
      </c>
      <c r="K264" s="80">
        <v>0</v>
      </c>
      <c r="L264" s="80" t="str">
        <f t="shared" si="192"/>
        <v>не укомплектован</v>
      </c>
      <c r="M264" s="80" t="str">
        <f t="shared" si="183"/>
        <v>0,25</v>
      </c>
      <c r="N264" s="103">
        <v>1</v>
      </c>
      <c r="O264" s="81">
        <f t="shared" si="193"/>
        <v>0.1875</v>
      </c>
      <c r="P264" s="89">
        <f t="shared" si="194"/>
        <v>1316117</v>
      </c>
      <c r="Q264" s="89">
        <f t="shared" si="195"/>
        <v>987087.75</v>
      </c>
      <c r="R264" s="89">
        <f t="shared" si="196"/>
        <v>246772</v>
      </c>
      <c r="S264" s="90">
        <f t="shared" si="202"/>
        <v>20564.333333333332</v>
      </c>
      <c r="T264" s="90">
        <f t="shared" si="205"/>
        <v>20564.333333333332</v>
      </c>
      <c r="U264" s="90">
        <f t="shared" si="205"/>
        <v>20564.333333333332</v>
      </c>
      <c r="V264" s="90">
        <f t="shared" si="205"/>
        <v>20564.333333333332</v>
      </c>
      <c r="W264" s="90">
        <f t="shared" si="205"/>
        <v>20564.333333333332</v>
      </c>
      <c r="X264" s="90">
        <f t="shared" si="205"/>
        <v>20564.333333333332</v>
      </c>
      <c r="Y264" s="90">
        <f t="shared" si="205"/>
        <v>20564.333333333332</v>
      </c>
      <c r="Z264" s="90">
        <f t="shared" si="205"/>
        <v>20564.333333333332</v>
      </c>
      <c r="AA264" s="90">
        <f t="shared" si="205"/>
        <v>20564.333333333332</v>
      </c>
      <c r="AB264" s="90">
        <f t="shared" si="205"/>
        <v>20564.333333333332</v>
      </c>
      <c r="AC264" s="90">
        <f t="shared" si="205"/>
        <v>20564.333333333332</v>
      </c>
      <c r="AD264" s="90">
        <f t="shared" si="205"/>
        <v>20564.333333333332</v>
      </c>
      <c r="AE264" s="91">
        <f t="shared" si="184"/>
        <v>246772.00000000003</v>
      </c>
      <c r="AF264" s="90">
        <f t="shared" si="198"/>
        <v>11700</v>
      </c>
      <c r="AG264" s="90">
        <f t="shared" si="199"/>
        <v>11700</v>
      </c>
      <c r="AH264" s="90">
        <f t="shared" si="200"/>
        <v>11700</v>
      </c>
      <c r="AI264" s="90">
        <f t="shared" si="201"/>
        <v>11700</v>
      </c>
      <c r="AJ264" s="91">
        <v>46800</v>
      </c>
      <c r="AK264" s="92"/>
    </row>
    <row r="265" spans="1:37" x14ac:dyDescent="0.25">
      <c r="A265" s="86">
        <f t="shared" si="179"/>
        <v>240</v>
      </c>
      <c r="B265" s="86"/>
      <c r="C265" s="86">
        <f t="shared" si="204"/>
        <v>29</v>
      </c>
      <c r="D265" s="87" t="s">
        <v>644</v>
      </c>
      <c r="E265" s="99">
        <v>57</v>
      </c>
      <c r="F265" s="77" t="str">
        <f t="shared" si="189"/>
        <v>до 100 жителей</v>
      </c>
      <c r="G265" s="100">
        <f t="shared" si="190"/>
        <v>0</v>
      </c>
      <c r="H265" s="88">
        <f t="shared" si="181"/>
        <v>0.9</v>
      </c>
      <c r="I265" s="80" t="str">
        <f t="shared" si="191"/>
        <v>не соответствует</v>
      </c>
      <c r="J265" s="80" t="str">
        <f t="shared" si="182"/>
        <v>0,75</v>
      </c>
      <c r="K265" s="80">
        <v>0</v>
      </c>
      <c r="L265" s="80" t="str">
        <f t="shared" si="192"/>
        <v>не укомплектован</v>
      </c>
      <c r="M265" s="80" t="str">
        <f t="shared" si="183"/>
        <v>0,25</v>
      </c>
      <c r="N265" s="103">
        <v>1</v>
      </c>
      <c r="O265" s="81">
        <f t="shared" si="193"/>
        <v>0.16875000000000001</v>
      </c>
      <c r="P265" s="89">
        <f t="shared" si="194"/>
        <v>1184505.3</v>
      </c>
      <c r="Q265" s="89">
        <f t="shared" si="195"/>
        <v>888378.97500000009</v>
      </c>
      <c r="R265" s="89">
        <f t="shared" si="196"/>
        <v>222095</v>
      </c>
      <c r="S265" s="90">
        <f t="shared" si="202"/>
        <v>18507.916666666668</v>
      </c>
      <c r="T265" s="90">
        <f t="shared" si="205"/>
        <v>18507.916666666668</v>
      </c>
      <c r="U265" s="90">
        <f t="shared" si="205"/>
        <v>18507.916666666668</v>
      </c>
      <c r="V265" s="90">
        <f t="shared" si="205"/>
        <v>18507.916666666668</v>
      </c>
      <c r="W265" s="90">
        <f t="shared" si="205"/>
        <v>18507.916666666668</v>
      </c>
      <c r="X265" s="90">
        <f t="shared" si="205"/>
        <v>18507.916666666668</v>
      </c>
      <c r="Y265" s="90">
        <f t="shared" si="205"/>
        <v>18507.916666666668</v>
      </c>
      <c r="Z265" s="90">
        <f t="shared" si="205"/>
        <v>18507.916666666668</v>
      </c>
      <c r="AA265" s="90">
        <f t="shared" si="205"/>
        <v>18507.916666666668</v>
      </c>
      <c r="AB265" s="90">
        <f t="shared" si="205"/>
        <v>18507.916666666668</v>
      </c>
      <c r="AC265" s="90">
        <f t="shared" si="205"/>
        <v>18507.916666666668</v>
      </c>
      <c r="AD265" s="90">
        <f t="shared" si="205"/>
        <v>18507.916666666668</v>
      </c>
      <c r="AE265" s="91">
        <f t="shared" si="184"/>
        <v>222094.99999999997</v>
      </c>
      <c r="AF265" s="90">
        <f t="shared" si="198"/>
        <v>0</v>
      </c>
      <c r="AG265" s="90">
        <f t="shared" si="199"/>
        <v>0</v>
      </c>
      <c r="AH265" s="90">
        <f t="shared" si="200"/>
        <v>0</v>
      </c>
      <c r="AI265" s="90">
        <f t="shared" si="201"/>
        <v>0</v>
      </c>
      <c r="AJ265" s="91"/>
      <c r="AK265" s="92"/>
    </row>
    <row r="266" spans="1:37" x14ac:dyDescent="0.25">
      <c r="A266" s="86">
        <f t="shared" si="179"/>
        <v>241</v>
      </c>
      <c r="B266" s="86"/>
      <c r="C266" s="86">
        <f t="shared" si="204"/>
        <v>30</v>
      </c>
      <c r="D266" s="87" t="s">
        <v>645</v>
      </c>
      <c r="E266" s="99">
        <v>99</v>
      </c>
      <c r="F266" s="77" t="str">
        <f t="shared" si="189"/>
        <v>до 100 жителей</v>
      </c>
      <c r="G266" s="100">
        <f t="shared" si="190"/>
        <v>0</v>
      </c>
      <c r="H266" s="88">
        <f t="shared" si="181"/>
        <v>0.9</v>
      </c>
      <c r="I266" s="80" t="str">
        <f t="shared" si="191"/>
        <v>не соответствует</v>
      </c>
      <c r="J266" s="80" t="str">
        <f t="shared" si="182"/>
        <v>0,75</v>
      </c>
      <c r="K266" s="80">
        <v>0</v>
      </c>
      <c r="L266" s="80" t="str">
        <f t="shared" si="192"/>
        <v>укомплектован</v>
      </c>
      <c r="M266" s="80" t="str">
        <f t="shared" si="183"/>
        <v>1</v>
      </c>
      <c r="N266" s="102"/>
      <c r="O266" s="81">
        <f t="shared" si="193"/>
        <v>0.67500000000000004</v>
      </c>
      <c r="P266" s="89">
        <f t="shared" si="194"/>
        <v>1184505.3</v>
      </c>
      <c r="Q266" s="89">
        <f t="shared" si="195"/>
        <v>888378.97500000009</v>
      </c>
      <c r="R266" s="89">
        <f t="shared" si="196"/>
        <v>888379</v>
      </c>
      <c r="S266" s="90">
        <f t="shared" si="202"/>
        <v>74031.583333333328</v>
      </c>
      <c r="T266" s="90">
        <f t="shared" si="205"/>
        <v>74031.583333333328</v>
      </c>
      <c r="U266" s="90">
        <f t="shared" si="205"/>
        <v>74031.583333333328</v>
      </c>
      <c r="V266" s="90">
        <f t="shared" si="205"/>
        <v>74031.583333333328</v>
      </c>
      <c r="W266" s="90">
        <f t="shared" si="205"/>
        <v>74031.583333333328</v>
      </c>
      <c r="X266" s="90">
        <f t="shared" si="205"/>
        <v>74031.583333333328</v>
      </c>
      <c r="Y266" s="90">
        <f t="shared" si="205"/>
        <v>74031.583333333328</v>
      </c>
      <c r="Z266" s="90">
        <f t="shared" si="205"/>
        <v>74031.583333333328</v>
      </c>
      <c r="AA266" s="90">
        <f t="shared" si="205"/>
        <v>74031.583333333328</v>
      </c>
      <c r="AB266" s="90">
        <f t="shared" si="205"/>
        <v>74031.583333333328</v>
      </c>
      <c r="AC266" s="90">
        <f t="shared" si="205"/>
        <v>74031.583333333328</v>
      </c>
      <c r="AD266" s="90">
        <f t="shared" si="205"/>
        <v>74031.583333333328</v>
      </c>
      <c r="AE266" s="91">
        <f t="shared" si="184"/>
        <v>888379.00000000012</v>
      </c>
      <c r="AF266" s="90">
        <f t="shared" si="198"/>
        <v>13670.88</v>
      </c>
      <c r="AG266" s="90">
        <f t="shared" si="199"/>
        <v>13670.88</v>
      </c>
      <c r="AH266" s="90">
        <f t="shared" si="200"/>
        <v>13670.88</v>
      </c>
      <c r="AI266" s="90">
        <f t="shared" si="201"/>
        <v>13670.88</v>
      </c>
      <c r="AJ266" s="91">
        <v>54683.519999999997</v>
      </c>
      <c r="AK266" s="92"/>
    </row>
    <row r="267" spans="1:37" ht="30" x14ac:dyDescent="0.25">
      <c r="A267" s="86">
        <f t="shared" si="179"/>
        <v>242</v>
      </c>
      <c r="B267" s="86"/>
      <c r="C267" s="86">
        <f t="shared" si="204"/>
        <v>31</v>
      </c>
      <c r="D267" s="87" t="s">
        <v>646</v>
      </c>
      <c r="E267" s="99">
        <v>79</v>
      </c>
      <c r="F267" s="77" t="str">
        <f t="shared" si="189"/>
        <v>до 100 жителей</v>
      </c>
      <c r="G267" s="100">
        <f t="shared" si="190"/>
        <v>0</v>
      </c>
      <c r="H267" s="88">
        <f t="shared" si="181"/>
        <v>0.9</v>
      </c>
      <c r="I267" s="80" t="str">
        <f t="shared" si="191"/>
        <v>не соответствует</v>
      </c>
      <c r="J267" s="80" t="str">
        <f t="shared" si="182"/>
        <v>0,75</v>
      </c>
      <c r="K267" s="80">
        <v>0</v>
      </c>
      <c r="L267" s="80" t="str">
        <f t="shared" si="192"/>
        <v>укомплектован</v>
      </c>
      <c r="M267" s="80" t="str">
        <f t="shared" si="183"/>
        <v>1</v>
      </c>
      <c r="N267" s="102"/>
      <c r="O267" s="81">
        <f t="shared" si="193"/>
        <v>0.67500000000000004</v>
      </c>
      <c r="P267" s="89">
        <f t="shared" si="194"/>
        <v>1184505.3</v>
      </c>
      <c r="Q267" s="89">
        <f t="shared" si="195"/>
        <v>888378.97500000009</v>
      </c>
      <c r="R267" s="89">
        <f t="shared" si="196"/>
        <v>888379</v>
      </c>
      <c r="S267" s="90">
        <f t="shared" si="202"/>
        <v>74031.583333333328</v>
      </c>
      <c r="T267" s="90">
        <f t="shared" si="205"/>
        <v>74031.583333333328</v>
      </c>
      <c r="U267" s="90">
        <f t="shared" si="205"/>
        <v>74031.583333333328</v>
      </c>
      <c r="V267" s="90">
        <f t="shared" si="205"/>
        <v>74031.583333333328</v>
      </c>
      <c r="W267" s="90">
        <f t="shared" si="205"/>
        <v>74031.583333333328</v>
      </c>
      <c r="X267" s="90">
        <f t="shared" si="205"/>
        <v>74031.583333333328</v>
      </c>
      <c r="Y267" s="90">
        <f t="shared" si="205"/>
        <v>74031.583333333328</v>
      </c>
      <c r="Z267" s="90">
        <f t="shared" si="205"/>
        <v>74031.583333333328</v>
      </c>
      <c r="AA267" s="90">
        <f t="shared" si="205"/>
        <v>74031.583333333328</v>
      </c>
      <c r="AB267" s="90">
        <f t="shared" si="205"/>
        <v>74031.583333333328</v>
      </c>
      <c r="AC267" s="90">
        <f t="shared" si="205"/>
        <v>74031.583333333328</v>
      </c>
      <c r="AD267" s="90">
        <f t="shared" si="205"/>
        <v>74031.583333333328</v>
      </c>
      <c r="AE267" s="91">
        <f t="shared" si="184"/>
        <v>888379.00000000012</v>
      </c>
      <c r="AF267" s="90">
        <f t="shared" si="198"/>
        <v>13670.88</v>
      </c>
      <c r="AG267" s="90">
        <f t="shared" si="199"/>
        <v>13670.88</v>
      </c>
      <c r="AH267" s="90">
        <f t="shared" si="200"/>
        <v>13670.88</v>
      </c>
      <c r="AI267" s="90">
        <f t="shared" si="201"/>
        <v>13670.88</v>
      </c>
      <c r="AJ267" s="91">
        <v>54683.519999999997</v>
      </c>
      <c r="AK267" s="92"/>
    </row>
    <row r="268" spans="1:37" x14ac:dyDescent="0.25">
      <c r="A268" s="86">
        <f t="shared" si="179"/>
        <v>243</v>
      </c>
      <c r="B268" s="86"/>
      <c r="C268" s="86">
        <f t="shared" si="204"/>
        <v>32</v>
      </c>
      <c r="D268" s="87" t="s">
        <v>647</v>
      </c>
      <c r="E268" s="99">
        <v>163</v>
      </c>
      <c r="F268" s="77" t="str">
        <f t="shared" si="189"/>
        <v>от 100 до 900 жителей</v>
      </c>
      <c r="G268" s="100">
        <f t="shared" si="190"/>
        <v>1</v>
      </c>
      <c r="H268" s="88" t="str">
        <f t="shared" si="181"/>
        <v>1</v>
      </c>
      <c r="I268" s="80" t="str">
        <f t="shared" si="191"/>
        <v>не соответствует</v>
      </c>
      <c r="J268" s="80" t="str">
        <f t="shared" si="182"/>
        <v>0,75</v>
      </c>
      <c r="K268" s="80">
        <v>0</v>
      </c>
      <c r="L268" s="80" t="str">
        <f t="shared" si="192"/>
        <v>укомплектован</v>
      </c>
      <c r="M268" s="80" t="str">
        <f t="shared" si="183"/>
        <v>1</v>
      </c>
      <c r="N268" s="102"/>
      <c r="O268" s="81">
        <f t="shared" si="193"/>
        <v>0.75</v>
      </c>
      <c r="P268" s="89">
        <f t="shared" si="194"/>
        <v>1316117</v>
      </c>
      <c r="Q268" s="89">
        <f t="shared" si="195"/>
        <v>987087.75</v>
      </c>
      <c r="R268" s="89">
        <f t="shared" si="196"/>
        <v>987088</v>
      </c>
      <c r="S268" s="90">
        <f t="shared" si="202"/>
        <v>82257.333333333328</v>
      </c>
      <c r="T268" s="90">
        <f t="shared" si="205"/>
        <v>82257.333333333328</v>
      </c>
      <c r="U268" s="90">
        <f t="shared" si="205"/>
        <v>82257.333333333328</v>
      </c>
      <c r="V268" s="90">
        <f t="shared" si="205"/>
        <v>82257.333333333328</v>
      </c>
      <c r="W268" s="90">
        <f t="shared" si="205"/>
        <v>82257.333333333328</v>
      </c>
      <c r="X268" s="90">
        <f t="shared" si="205"/>
        <v>82257.333333333328</v>
      </c>
      <c r="Y268" s="90">
        <f t="shared" si="205"/>
        <v>82257.333333333328</v>
      </c>
      <c r="Z268" s="90">
        <f t="shared" si="205"/>
        <v>82257.333333333328</v>
      </c>
      <c r="AA268" s="90">
        <f t="shared" si="205"/>
        <v>82257.333333333328</v>
      </c>
      <c r="AB268" s="90">
        <f t="shared" si="205"/>
        <v>82257.333333333328</v>
      </c>
      <c r="AC268" s="90">
        <f t="shared" si="205"/>
        <v>82257.333333333328</v>
      </c>
      <c r="AD268" s="90">
        <f t="shared" si="205"/>
        <v>82257.333333333328</v>
      </c>
      <c r="AE268" s="91">
        <f t="shared" ref="AE268:AE333" si="206">SUM(S268:AD268)</f>
        <v>987088.00000000012</v>
      </c>
      <c r="AF268" s="90">
        <f t="shared" si="198"/>
        <v>13670.88</v>
      </c>
      <c r="AG268" s="90">
        <f t="shared" si="199"/>
        <v>13670.88</v>
      </c>
      <c r="AH268" s="90">
        <f t="shared" si="200"/>
        <v>13670.88</v>
      </c>
      <c r="AI268" s="90">
        <f t="shared" si="201"/>
        <v>13670.88</v>
      </c>
      <c r="AJ268" s="91">
        <v>54683.519999999997</v>
      </c>
      <c r="AK268" s="92"/>
    </row>
    <row r="269" spans="1:37" x14ac:dyDescent="0.25">
      <c r="A269" s="86">
        <f>A268+1</f>
        <v>244</v>
      </c>
      <c r="B269" s="86"/>
      <c r="C269" s="86">
        <f t="shared" si="204"/>
        <v>33</v>
      </c>
      <c r="D269" s="87" t="s">
        <v>648</v>
      </c>
      <c r="E269" s="99">
        <v>678</v>
      </c>
      <c r="F269" s="77" t="str">
        <f t="shared" si="189"/>
        <v>от 100 до 900 жителей</v>
      </c>
      <c r="G269" s="100">
        <f t="shared" si="190"/>
        <v>1</v>
      </c>
      <c r="H269" s="88" t="str">
        <f t="shared" si="181"/>
        <v>1</v>
      </c>
      <c r="I269" s="80" t="str">
        <f t="shared" si="191"/>
        <v>не соответствует</v>
      </c>
      <c r="J269" s="80" t="str">
        <f t="shared" si="182"/>
        <v>0,75</v>
      </c>
      <c r="K269" s="80">
        <v>0</v>
      </c>
      <c r="L269" s="80" t="str">
        <f t="shared" si="192"/>
        <v>укомплектован</v>
      </c>
      <c r="M269" s="80" t="str">
        <f t="shared" si="183"/>
        <v>1</v>
      </c>
      <c r="N269" s="102"/>
      <c r="O269" s="81">
        <f t="shared" si="193"/>
        <v>0.75</v>
      </c>
      <c r="P269" s="89">
        <f t="shared" si="194"/>
        <v>1316117</v>
      </c>
      <c r="Q269" s="89">
        <f t="shared" si="195"/>
        <v>987087.75</v>
      </c>
      <c r="R269" s="89">
        <f t="shared" si="196"/>
        <v>987088</v>
      </c>
      <c r="S269" s="90">
        <f t="shared" si="202"/>
        <v>82257.333333333328</v>
      </c>
      <c r="T269" s="90">
        <f t="shared" si="205"/>
        <v>82257.333333333328</v>
      </c>
      <c r="U269" s="90">
        <f t="shared" si="205"/>
        <v>82257.333333333328</v>
      </c>
      <c r="V269" s="90">
        <f t="shared" si="205"/>
        <v>82257.333333333328</v>
      </c>
      <c r="W269" s="90">
        <f t="shared" si="205"/>
        <v>82257.333333333328</v>
      </c>
      <c r="X269" s="90">
        <f t="shared" si="205"/>
        <v>82257.333333333328</v>
      </c>
      <c r="Y269" s="90">
        <f t="shared" si="205"/>
        <v>82257.333333333328</v>
      </c>
      <c r="Z269" s="90">
        <f t="shared" si="205"/>
        <v>82257.333333333328</v>
      </c>
      <c r="AA269" s="90">
        <f t="shared" si="205"/>
        <v>82257.333333333328</v>
      </c>
      <c r="AB269" s="90">
        <f t="shared" si="205"/>
        <v>82257.333333333328</v>
      </c>
      <c r="AC269" s="90">
        <f t="shared" si="205"/>
        <v>82257.333333333328</v>
      </c>
      <c r="AD269" s="90">
        <f t="shared" si="205"/>
        <v>82257.333333333328</v>
      </c>
      <c r="AE269" s="91">
        <f t="shared" si="206"/>
        <v>987088.00000000012</v>
      </c>
      <c r="AF269" s="90">
        <f t="shared" si="198"/>
        <v>11700</v>
      </c>
      <c r="AG269" s="90">
        <f t="shared" si="199"/>
        <v>11700</v>
      </c>
      <c r="AH269" s="90">
        <f t="shared" si="200"/>
        <v>11700</v>
      </c>
      <c r="AI269" s="90">
        <f t="shared" si="201"/>
        <v>11700</v>
      </c>
      <c r="AJ269" s="91">
        <v>46800</v>
      </c>
      <c r="AK269" s="92"/>
    </row>
    <row r="270" spans="1:37" x14ac:dyDescent="0.25">
      <c r="A270" s="86">
        <f>A269+1</f>
        <v>245</v>
      </c>
      <c r="B270" s="86"/>
      <c r="C270" s="86">
        <f t="shared" si="204"/>
        <v>34</v>
      </c>
      <c r="D270" s="87" t="s">
        <v>649</v>
      </c>
      <c r="E270" s="99">
        <v>545</v>
      </c>
      <c r="F270" s="77" t="str">
        <f t="shared" si="189"/>
        <v>от 100 до 900 жителей</v>
      </c>
      <c r="G270" s="100">
        <f t="shared" si="190"/>
        <v>1</v>
      </c>
      <c r="H270" s="88" t="str">
        <f t="shared" si="181"/>
        <v>1</v>
      </c>
      <c r="I270" s="80" t="str">
        <f t="shared" si="191"/>
        <v>не соответствует</v>
      </c>
      <c r="J270" s="80" t="str">
        <f t="shared" si="182"/>
        <v>0,75</v>
      </c>
      <c r="K270" s="80">
        <v>0</v>
      </c>
      <c r="L270" s="80" t="str">
        <f t="shared" si="192"/>
        <v>укомплектован</v>
      </c>
      <c r="M270" s="80" t="str">
        <f t="shared" si="183"/>
        <v>1</v>
      </c>
      <c r="N270" s="102"/>
      <c r="O270" s="81">
        <f t="shared" si="193"/>
        <v>0.75</v>
      </c>
      <c r="P270" s="89">
        <f t="shared" si="194"/>
        <v>1316117</v>
      </c>
      <c r="Q270" s="89">
        <f t="shared" si="195"/>
        <v>987087.75</v>
      </c>
      <c r="R270" s="89">
        <f t="shared" si="196"/>
        <v>987088</v>
      </c>
      <c r="S270" s="90">
        <f t="shared" si="202"/>
        <v>82257.333333333328</v>
      </c>
      <c r="T270" s="90">
        <f t="shared" ref="T270:AD271" si="207">S270</f>
        <v>82257.333333333328</v>
      </c>
      <c r="U270" s="90">
        <f t="shared" si="207"/>
        <v>82257.333333333328</v>
      </c>
      <c r="V270" s="90">
        <f t="shared" si="207"/>
        <v>82257.333333333328</v>
      </c>
      <c r="W270" s="90">
        <f t="shared" si="207"/>
        <v>82257.333333333328</v>
      </c>
      <c r="X270" s="90">
        <f t="shared" si="207"/>
        <v>82257.333333333328</v>
      </c>
      <c r="Y270" s="90">
        <f t="shared" si="207"/>
        <v>82257.333333333328</v>
      </c>
      <c r="Z270" s="90">
        <f t="shared" si="207"/>
        <v>82257.333333333328</v>
      </c>
      <c r="AA270" s="90">
        <f t="shared" si="207"/>
        <v>82257.333333333328</v>
      </c>
      <c r="AB270" s="90">
        <f t="shared" si="207"/>
        <v>82257.333333333328</v>
      </c>
      <c r="AC270" s="90">
        <f t="shared" si="207"/>
        <v>82257.333333333328</v>
      </c>
      <c r="AD270" s="90">
        <f t="shared" si="207"/>
        <v>82257.333333333328</v>
      </c>
      <c r="AE270" s="91">
        <f t="shared" si="206"/>
        <v>987088.00000000012</v>
      </c>
      <c r="AF270" s="90">
        <f t="shared" si="198"/>
        <v>11700</v>
      </c>
      <c r="AG270" s="90">
        <f t="shared" si="199"/>
        <v>11700</v>
      </c>
      <c r="AH270" s="90">
        <f t="shared" si="200"/>
        <v>11700</v>
      </c>
      <c r="AI270" s="90">
        <f t="shared" si="201"/>
        <v>11700</v>
      </c>
      <c r="AJ270" s="91">
        <v>46800</v>
      </c>
      <c r="AK270" s="92"/>
    </row>
    <row r="271" spans="1:37" ht="30" x14ac:dyDescent="0.25">
      <c r="A271" s="86">
        <f>A270+1</f>
        <v>246</v>
      </c>
      <c r="B271" s="86"/>
      <c r="C271" s="86">
        <f t="shared" si="204"/>
        <v>35</v>
      </c>
      <c r="D271" s="87" t="s">
        <v>650</v>
      </c>
      <c r="E271" s="99">
        <v>870</v>
      </c>
      <c r="F271" s="77" t="str">
        <f t="shared" si="189"/>
        <v>от 100 до 900 жителей</v>
      </c>
      <c r="G271" s="100">
        <f t="shared" si="190"/>
        <v>1</v>
      </c>
      <c r="H271" s="88" t="str">
        <f t="shared" ref="H271:H334" si="208">IF(AND(E271&gt;0,E271&lt;=99),0.9,IF(E271&gt;=2000,1.1,"1"))</f>
        <v>1</v>
      </c>
      <c r="I271" s="80" t="str">
        <f t="shared" si="191"/>
        <v>не соответствует</v>
      </c>
      <c r="J271" s="80" t="str">
        <f t="shared" ref="J271:J334" si="209">IF(K271=0,"0,75",IF(K271=1,"1",))</f>
        <v>0,75</v>
      </c>
      <c r="K271" s="80">
        <v>0</v>
      </c>
      <c r="L271" s="80" t="str">
        <f t="shared" si="192"/>
        <v>укомплектован</v>
      </c>
      <c r="M271" s="80" t="str">
        <f t="shared" ref="M271:M334" si="210">IF(N271=0,"1",IF(N271=1,"0,25",))</f>
        <v>1</v>
      </c>
      <c r="N271" s="102"/>
      <c r="O271" s="81">
        <f t="shared" si="193"/>
        <v>0.75</v>
      </c>
      <c r="P271" s="89">
        <f t="shared" si="194"/>
        <v>1316117</v>
      </c>
      <c r="Q271" s="89">
        <f t="shared" si="195"/>
        <v>987087.75</v>
      </c>
      <c r="R271" s="89">
        <f t="shared" si="196"/>
        <v>987088</v>
      </c>
      <c r="S271" s="90">
        <f t="shared" si="202"/>
        <v>82257.333333333328</v>
      </c>
      <c r="T271" s="90">
        <f t="shared" si="207"/>
        <v>82257.333333333328</v>
      </c>
      <c r="U271" s="90">
        <f t="shared" si="207"/>
        <v>82257.333333333328</v>
      </c>
      <c r="V271" s="90">
        <f t="shared" si="207"/>
        <v>82257.333333333328</v>
      </c>
      <c r="W271" s="90">
        <f t="shared" si="207"/>
        <v>82257.333333333328</v>
      </c>
      <c r="X271" s="90">
        <f t="shared" si="207"/>
        <v>82257.333333333328</v>
      </c>
      <c r="Y271" s="90">
        <f t="shared" si="207"/>
        <v>82257.333333333328</v>
      </c>
      <c r="Z271" s="90">
        <f t="shared" si="207"/>
        <v>82257.333333333328</v>
      </c>
      <c r="AA271" s="90">
        <f t="shared" si="207"/>
        <v>82257.333333333328</v>
      </c>
      <c r="AB271" s="90">
        <f t="shared" si="207"/>
        <v>82257.333333333328</v>
      </c>
      <c r="AC271" s="90">
        <f t="shared" si="207"/>
        <v>82257.333333333328</v>
      </c>
      <c r="AD271" s="90">
        <f t="shared" si="207"/>
        <v>82257.333333333328</v>
      </c>
      <c r="AE271" s="91">
        <f t="shared" si="206"/>
        <v>987088.00000000012</v>
      </c>
      <c r="AF271" s="90">
        <f t="shared" si="198"/>
        <v>11700</v>
      </c>
      <c r="AG271" s="90">
        <f t="shared" si="199"/>
        <v>11700</v>
      </c>
      <c r="AH271" s="90">
        <f t="shared" si="200"/>
        <v>11700</v>
      </c>
      <c r="AI271" s="90">
        <f t="shared" si="201"/>
        <v>11700</v>
      </c>
      <c r="AJ271" s="91">
        <v>46800</v>
      </c>
      <c r="AK271" s="92"/>
    </row>
    <row r="272" spans="1:37" x14ac:dyDescent="0.25">
      <c r="A272" s="72"/>
      <c r="B272" s="72">
        <v>14</v>
      </c>
      <c r="C272" s="72"/>
      <c r="D272" s="74" t="s">
        <v>651</v>
      </c>
      <c r="E272" s="99"/>
      <c r="F272" s="77"/>
      <c r="G272" s="100"/>
      <c r="H272" s="88"/>
      <c r="I272" s="80"/>
      <c r="J272" s="80"/>
      <c r="K272" s="80"/>
      <c r="L272" s="80"/>
      <c r="M272" s="80"/>
      <c r="N272" s="102"/>
      <c r="O272" s="81"/>
      <c r="P272" s="82">
        <f t="shared" ref="P272:AJ272" si="211">SUM(P273:P304)</f>
        <v>44290634.299999997</v>
      </c>
      <c r="Q272" s="82">
        <f t="shared" si="211"/>
        <v>34726301.225000001</v>
      </c>
      <c r="R272" s="82">
        <f t="shared" si="211"/>
        <v>31839075</v>
      </c>
      <c r="S272" s="83">
        <f t="shared" si="211"/>
        <v>2653256.2500000009</v>
      </c>
      <c r="T272" s="83">
        <f t="shared" si="211"/>
        <v>2653256.2500000009</v>
      </c>
      <c r="U272" s="83">
        <f t="shared" si="211"/>
        <v>2653256.2500000009</v>
      </c>
      <c r="V272" s="83">
        <f t="shared" si="211"/>
        <v>2653256.2500000009</v>
      </c>
      <c r="W272" s="83">
        <f t="shared" si="211"/>
        <v>2653256.2500000009</v>
      </c>
      <c r="X272" s="83">
        <f t="shared" si="211"/>
        <v>2653256.2500000009</v>
      </c>
      <c r="Y272" s="83">
        <f t="shared" si="211"/>
        <v>2653256.2500000009</v>
      </c>
      <c r="Z272" s="83">
        <f t="shared" si="211"/>
        <v>2653256.2500000009</v>
      </c>
      <c r="AA272" s="83">
        <f t="shared" si="211"/>
        <v>2653256.2500000009</v>
      </c>
      <c r="AB272" s="83">
        <f t="shared" si="211"/>
        <v>2653256.2500000009</v>
      </c>
      <c r="AC272" s="83">
        <f t="shared" si="211"/>
        <v>2653256.2500000009</v>
      </c>
      <c r="AD272" s="83">
        <f t="shared" si="211"/>
        <v>2653256.2500000009</v>
      </c>
      <c r="AE272" s="84">
        <f t="shared" si="211"/>
        <v>31839075.000000004</v>
      </c>
      <c r="AF272" s="85">
        <f t="shared" si="211"/>
        <v>359134.08</v>
      </c>
      <c r="AG272" s="85">
        <f t="shared" si="211"/>
        <v>359134.08</v>
      </c>
      <c r="AH272" s="85">
        <f t="shared" si="211"/>
        <v>359134.08</v>
      </c>
      <c r="AI272" s="85">
        <f t="shared" si="211"/>
        <v>359134.08</v>
      </c>
      <c r="AJ272" s="84">
        <f t="shared" si="211"/>
        <v>1436536.32</v>
      </c>
      <c r="AK272" s="94"/>
    </row>
    <row r="273" spans="1:37" ht="30" x14ac:dyDescent="0.25">
      <c r="A273" s="86">
        <f>A271+1</f>
        <v>247</v>
      </c>
      <c r="B273" s="86"/>
      <c r="C273" s="86">
        <v>1</v>
      </c>
      <c r="D273" s="87" t="s">
        <v>652</v>
      </c>
      <c r="E273" s="99">
        <v>629</v>
      </c>
      <c r="F273" s="77" t="str">
        <f t="shared" ref="F273:F304" si="212">IF(G273=0,"до 100 жителей",IF(G273=1,"от 100 до 900 жителей",IF(G273=2,"от 900 до 1500 жителей",IF(G273=3,"от 1500 до 2000 жителей",IF(G273=4,"более 2000 жителей")))))</f>
        <v>от 100 до 900 жителей</v>
      </c>
      <c r="G273" s="100">
        <f t="shared" ref="G273:G304" si="213">IF(E273&lt;100,0,(IF(E273&lt;900,1,(IF(E273&lt;1500,2,IF(E273&lt;2000,3,4))))))</f>
        <v>1</v>
      </c>
      <c r="H273" s="88" t="str">
        <f t="shared" si="208"/>
        <v>1</v>
      </c>
      <c r="I273" s="80" t="str">
        <f t="shared" ref="I273:I304" si="214">IF(K273=0,"не соответствует",IF(K273=1,"соответствует",))</f>
        <v>не соответствует</v>
      </c>
      <c r="J273" s="80" t="str">
        <f t="shared" si="209"/>
        <v>0,75</v>
      </c>
      <c r="K273" s="80">
        <v>0</v>
      </c>
      <c r="L273" s="80" t="str">
        <f t="shared" ref="L273:L304" si="215">IF(N273=0,"укомплектован",IF(N273=1,"не укомплектован",))</f>
        <v>укомплектован</v>
      </c>
      <c r="M273" s="80" t="str">
        <f t="shared" si="210"/>
        <v>1</v>
      </c>
      <c r="N273" s="102"/>
      <c r="O273" s="81">
        <f t="shared" ref="O273:O304" si="216">H273*J273*M273</f>
        <v>0.75</v>
      </c>
      <c r="P273" s="89">
        <f t="shared" ref="P273:P304" si="217">IF(G273=0,$E$3*H273,IF(G273=4,$E$5*H273,IF(G273=1,$E$3,IF(G273=2,$E$4,IF(G273=3,$E$5)))))</f>
        <v>1316117</v>
      </c>
      <c r="Q273" s="89">
        <f t="shared" ref="Q273:Q304" si="218">IF(K273=0,P273*$I$7,P273)</f>
        <v>987087.75</v>
      </c>
      <c r="R273" s="89">
        <f t="shared" ref="R273:R304" si="219">ROUND(IF(N273=1,Q273*$R$7,Q273),0)</f>
        <v>987088</v>
      </c>
      <c r="S273" s="90">
        <f>R273/12</f>
        <v>82257.333333333328</v>
      </c>
      <c r="T273" s="90">
        <f>S273</f>
        <v>82257.333333333328</v>
      </c>
      <c r="U273" s="90">
        <f t="shared" ref="U273:AD273" si="220">T273</f>
        <v>82257.333333333328</v>
      </c>
      <c r="V273" s="90">
        <f t="shared" si="220"/>
        <v>82257.333333333328</v>
      </c>
      <c r="W273" s="90">
        <f t="shared" si="220"/>
        <v>82257.333333333328</v>
      </c>
      <c r="X273" s="90">
        <f t="shared" si="220"/>
        <v>82257.333333333328</v>
      </c>
      <c r="Y273" s="90">
        <f t="shared" si="220"/>
        <v>82257.333333333328</v>
      </c>
      <c r="Z273" s="90">
        <f t="shared" si="220"/>
        <v>82257.333333333328</v>
      </c>
      <c r="AA273" s="90">
        <f t="shared" si="220"/>
        <v>82257.333333333328</v>
      </c>
      <c r="AB273" s="90">
        <f t="shared" si="220"/>
        <v>82257.333333333328</v>
      </c>
      <c r="AC273" s="90">
        <f t="shared" si="220"/>
        <v>82257.333333333328</v>
      </c>
      <c r="AD273" s="90">
        <f t="shared" si="220"/>
        <v>82257.333333333328</v>
      </c>
      <c r="AE273" s="91">
        <f t="shared" si="206"/>
        <v>987088.00000000012</v>
      </c>
      <c r="AF273" s="90">
        <f t="shared" ref="AF273:AF304" si="221">AJ273/4</f>
        <v>13670.88</v>
      </c>
      <c r="AG273" s="90">
        <f t="shared" ref="AG273:AG304" si="222">AJ273/4</f>
        <v>13670.88</v>
      </c>
      <c r="AH273" s="90">
        <f t="shared" ref="AH273:AH304" si="223">AJ273/4</f>
        <v>13670.88</v>
      </c>
      <c r="AI273" s="90">
        <f t="shared" ref="AI273:AI304" si="224">AJ273/4</f>
        <v>13670.88</v>
      </c>
      <c r="AJ273" s="91">
        <v>54683.519999999997</v>
      </c>
      <c r="AK273" s="92"/>
    </row>
    <row r="274" spans="1:37" x14ac:dyDescent="0.25">
      <c r="A274" s="86">
        <f>A273+1</f>
        <v>248</v>
      </c>
      <c r="B274" s="86"/>
      <c r="C274" s="86">
        <f>C273+1</f>
        <v>2</v>
      </c>
      <c r="D274" s="87" t="s">
        <v>653</v>
      </c>
      <c r="E274" s="99">
        <v>365</v>
      </c>
      <c r="F274" s="77" t="str">
        <f t="shared" si="212"/>
        <v>от 100 до 900 жителей</v>
      </c>
      <c r="G274" s="100">
        <f t="shared" si="213"/>
        <v>1</v>
      </c>
      <c r="H274" s="88" t="str">
        <f t="shared" si="208"/>
        <v>1</v>
      </c>
      <c r="I274" s="80" t="str">
        <f t="shared" si="214"/>
        <v>не соответствует</v>
      </c>
      <c r="J274" s="80" t="str">
        <f t="shared" si="209"/>
        <v>0,75</v>
      </c>
      <c r="K274" s="80">
        <v>0</v>
      </c>
      <c r="L274" s="80" t="str">
        <f t="shared" si="215"/>
        <v>укомплектован</v>
      </c>
      <c r="M274" s="80" t="str">
        <f t="shared" si="210"/>
        <v>1</v>
      </c>
      <c r="N274" s="102"/>
      <c r="O274" s="81">
        <f t="shared" si="216"/>
        <v>0.75</v>
      </c>
      <c r="P274" s="89">
        <f t="shared" si="217"/>
        <v>1316117</v>
      </c>
      <c r="Q274" s="89">
        <f t="shared" si="218"/>
        <v>987087.75</v>
      </c>
      <c r="R274" s="89">
        <f t="shared" si="219"/>
        <v>987088</v>
      </c>
      <c r="S274" s="90">
        <f t="shared" ref="S274:S304" si="225">R274/12</f>
        <v>82257.333333333328</v>
      </c>
      <c r="T274" s="90">
        <f t="shared" ref="T274:AD289" si="226">S274</f>
        <v>82257.333333333328</v>
      </c>
      <c r="U274" s="90">
        <f t="shared" si="226"/>
        <v>82257.333333333328</v>
      </c>
      <c r="V274" s="90">
        <f t="shared" si="226"/>
        <v>82257.333333333328</v>
      </c>
      <c r="W274" s="90">
        <f t="shared" si="226"/>
        <v>82257.333333333328</v>
      </c>
      <c r="X274" s="90">
        <f t="shared" si="226"/>
        <v>82257.333333333328</v>
      </c>
      <c r="Y274" s="90">
        <f t="shared" si="226"/>
        <v>82257.333333333328</v>
      </c>
      <c r="Z274" s="90">
        <f t="shared" si="226"/>
        <v>82257.333333333328</v>
      </c>
      <c r="AA274" s="90">
        <f t="shared" si="226"/>
        <v>82257.333333333328</v>
      </c>
      <c r="AB274" s="90">
        <f t="shared" si="226"/>
        <v>82257.333333333328</v>
      </c>
      <c r="AC274" s="90">
        <f t="shared" si="226"/>
        <v>82257.333333333328</v>
      </c>
      <c r="AD274" s="90">
        <f t="shared" si="226"/>
        <v>82257.333333333328</v>
      </c>
      <c r="AE274" s="91">
        <f t="shared" si="206"/>
        <v>987088.00000000012</v>
      </c>
      <c r="AF274" s="90">
        <f t="shared" si="221"/>
        <v>11700</v>
      </c>
      <c r="AG274" s="90">
        <f t="shared" si="222"/>
        <v>11700</v>
      </c>
      <c r="AH274" s="90">
        <f t="shared" si="223"/>
        <v>11700</v>
      </c>
      <c r="AI274" s="90">
        <f t="shared" si="224"/>
        <v>11700</v>
      </c>
      <c r="AJ274" s="91">
        <v>46800</v>
      </c>
      <c r="AK274" s="92"/>
    </row>
    <row r="275" spans="1:37" ht="30" x14ac:dyDescent="0.25">
      <c r="A275" s="86">
        <f>A274+1</f>
        <v>249</v>
      </c>
      <c r="B275" s="86"/>
      <c r="C275" s="86">
        <f t="shared" ref="C275:C304" si="227">C274+1</f>
        <v>3</v>
      </c>
      <c r="D275" s="87" t="s">
        <v>654</v>
      </c>
      <c r="E275" s="99">
        <v>1078</v>
      </c>
      <c r="F275" s="77" t="str">
        <f t="shared" si="212"/>
        <v>от 900 до 1500 жителей</v>
      </c>
      <c r="G275" s="100">
        <f t="shared" si="213"/>
        <v>2</v>
      </c>
      <c r="H275" s="88" t="str">
        <f t="shared" si="208"/>
        <v>1</v>
      </c>
      <c r="I275" s="80" t="str">
        <f t="shared" si="214"/>
        <v>соответствует</v>
      </c>
      <c r="J275" s="80" t="str">
        <f t="shared" si="209"/>
        <v>1</v>
      </c>
      <c r="K275" s="80">
        <v>1</v>
      </c>
      <c r="L275" s="80" t="str">
        <f t="shared" si="215"/>
        <v>укомплектован</v>
      </c>
      <c r="M275" s="80" t="str">
        <f t="shared" si="210"/>
        <v>1</v>
      </c>
      <c r="N275" s="102"/>
      <c r="O275" s="81">
        <f t="shared" si="216"/>
        <v>1</v>
      </c>
      <c r="P275" s="89">
        <f t="shared" si="217"/>
        <v>2084951</v>
      </c>
      <c r="Q275" s="89">
        <f t="shared" si="218"/>
        <v>2084951</v>
      </c>
      <c r="R275" s="89">
        <f t="shared" si="219"/>
        <v>2084951</v>
      </c>
      <c r="S275" s="90">
        <f t="shared" si="225"/>
        <v>173745.91666666666</v>
      </c>
      <c r="T275" s="90">
        <f t="shared" si="226"/>
        <v>173745.91666666666</v>
      </c>
      <c r="U275" s="90">
        <f t="shared" si="226"/>
        <v>173745.91666666666</v>
      </c>
      <c r="V275" s="90">
        <f t="shared" si="226"/>
        <v>173745.91666666666</v>
      </c>
      <c r="W275" s="90">
        <f t="shared" si="226"/>
        <v>173745.91666666666</v>
      </c>
      <c r="X275" s="90">
        <f t="shared" si="226"/>
        <v>173745.91666666666</v>
      </c>
      <c r="Y275" s="90">
        <f t="shared" si="226"/>
        <v>173745.91666666666</v>
      </c>
      <c r="Z275" s="90">
        <f t="shared" si="226"/>
        <v>173745.91666666666</v>
      </c>
      <c r="AA275" s="90">
        <f t="shared" si="226"/>
        <v>173745.91666666666</v>
      </c>
      <c r="AB275" s="90">
        <f t="shared" si="226"/>
        <v>173745.91666666666</v>
      </c>
      <c r="AC275" s="90">
        <f t="shared" si="226"/>
        <v>173745.91666666666</v>
      </c>
      <c r="AD275" s="90">
        <f t="shared" si="226"/>
        <v>173745.91666666666</v>
      </c>
      <c r="AE275" s="91">
        <f t="shared" si="206"/>
        <v>2084951.0000000002</v>
      </c>
      <c r="AF275" s="90">
        <f t="shared" si="221"/>
        <v>13670.88</v>
      </c>
      <c r="AG275" s="90">
        <f t="shared" si="222"/>
        <v>13670.88</v>
      </c>
      <c r="AH275" s="90">
        <f t="shared" si="223"/>
        <v>13670.88</v>
      </c>
      <c r="AI275" s="90">
        <f t="shared" si="224"/>
        <v>13670.88</v>
      </c>
      <c r="AJ275" s="91">
        <v>54683.519999999997</v>
      </c>
      <c r="AK275" s="92"/>
    </row>
    <row r="276" spans="1:37" ht="30" x14ac:dyDescent="0.25">
      <c r="A276" s="86">
        <f t="shared" ref="A276:A304" si="228">A275+1</f>
        <v>250</v>
      </c>
      <c r="B276" s="86"/>
      <c r="C276" s="86">
        <f t="shared" si="227"/>
        <v>4</v>
      </c>
      <c r="D276" s="87" t="s">
        <v>655</v>
      </c>
      <c r="E276" s="99">
        <v>383</v>
      </c>
      <c r="F276" s="77" t="str">
        <f t="shared" si="212"/>
        <v>от 100 до 900 жителей</v>
      </c>
      <c r="G276" s="100">
        <f t="shared" si="213"/>
        <v>1</v>
      </c>
      <c r="H276" s="88" t="str">
        <f t="shared" si="208"/>
        <v>1</v>
      </c>
      <c r="I276" s="80" t="str">
        <f t="shared" si="214"/>
        <v>не соответствует</v>
      </c>
      <c r="J276" s="80" t="str">
        <f t="shared" si="209"/>
        <v>0,75</v>
      </c>
      <c r="K276" s="80">
        <v>0</v>
      </c>
      <c r="L276" s="80" t="str">
        <f t="shared" si="215"/>
        <v>укомплектован</v>
      </c>
      <c r="M276" s="80" t="str">
        <f t="shared" si="210"/>
        <v>1</v>
      </c>
      <c r="N276" s="102"/>
      <c r="O276" s="81">
        <f t="shared" si="216"/>
        <v>0.75</v>
      </c>
      <c r="P276" s="89">
        <f t="shared" si="217"/>
        <v>1316117</v>
      </c>
      <c r="Q276" s="89">
        <f t="shared" si="218"/>
        <v>987087.75</v>
      </c>
      <c r="R276" s="89">
        <f t="shared" si="219"/>
        <v>987088</v>
      </c>
      <c r="S276" s="90">
        <f t="shared" si="225"/>
        <v>82257.333333333328</v>
      </c>
      <c r="T276" s="90">
        <f t="shared" si="226"/>
        <v>82257.333333333328</v>
      </c>
      <c r="U276" s="90">
        <f t="shared" si="226"/>
        <v>82257.333333333328</v>
      </c>
      <c r="V276" s="90">
        <f t="shared" si="226"/>
        <v>82257.333333333328</v>
      </c>
      <c r="W276" s="90">
        <f t="shared" si="226"/>
        <v>82257.333333333328</v>
      </c>
      <c r="X276" s="90">
        <f t="shared" si="226"/>
        <v>82257.333333333328</v>
      </c>
      <c r="Y276" s="90">
        <f t="shared" si="226"/>
        <v>82257.333333333328</v>
      </c>
      <c r="Z276" s="90">
        <f t="shared" si="226"/>
        <v>82257.333333333328</v>
      </c>
      <c r="AA276" s="90">
        <f t="shared" si="226"/>
        <v>82257.333333333328</v>
      </c>
      <c r="AB276" s="90">
        <f t="shared" si="226"/>
        <v>82257.333333333328</v>
      </c>
      <c r="AC276" s="90">
        <f t="shared" si="226"/>
        <v>82257.333333333328</v>
      </c>
      <c r="AD276" s="90">
        <f t="shared" si="226"/>
        <v>82257.333333333328</v>
      </c>
      <c r="AE276" s="91">
        <f t="shared" si="206"/>
        <v>987088.00000000012</v>
      </c>
      <c r="AF276" s="90">
        <f t="shared" si="221"/>
        <v>11700</v>
      </c>
      <c r="AG276" s="90">
        <f t="shared" si="222"/>
        <v>11700</v>
      </c>
      <c r="AH276" s="90">
        <f t="shared" si="223"/>
        <v>11700</v>
      </c>
      <c r="AI276" s="90">
        <f t="shared" si="224"/>
        <v>11700</v>
      </c>
      <c r="AJ276" s="91">
        <v>46800</v>
      </c>
      <c r="AK276" s="92"/>
    </row>
    <row r="277" spans="1:37" ht="30" x14ac:dyDescent="0.25">
      <c r="A277" s="86">
        <f t="shared" si="228"/>
        <v>251</v>
      </c>
      <c r="B277" s="86"/>
      <c r="C277" s="86">
        <f t="shared" si="227"/>
        <v>5</v>
      </c>
      <c r="D277" s="87" t="s">
        <v>656</v>
      </c>
      <c r="E277" s="99">
        <v>102</v>
      </c>
      <c r="F277" s="77" t="str">
        <f t="shared" si="212"/>
        <v>от 100 до 900 жителей</v>
      </c>
      <c r="G277" s="100">
        <f t="shared" si="213"/>
        <v>1</v>
      </c>
      <c r="H277" s="88" t="str">
        <f t="shared" si="208"/>
        <v>1</v>
      </c>
      <c r="I277" s="80" t="str">
        <f t="shared" si="214"/>
        <v>не соответствует</v>
      </c>
      <c r="J277" s="80" t="str">
        <f t="shared" si="209"/>
        <v>0,75</v>
      </c>
      <c r="K277" s="80">
        <v>0</v>
      </c>
      <c r="L277" s="80" t="str">
        <f t="shared" si="215"/>
        <v>укомплектован</v>
      </c>
      <c r="M277" s="80" t="str">
        <f t="shared" si="210"/>
        <v>1</v>
      </c>
      <c r="N277" s="102"/>
      <c r="O277" s="81">
        <f t="shared" si="216"/>
        <v>0.75</v>
      </c>
      <c r="P277" s="89">
        <f t="shared" si="217"/>
        <v>1316117</v>
      </c>
      <c r="Q277" s="89">
        <f t="shared" si="218"/>
        <v>987087.75</v>
      </c>
      <c r="R277" s="89">
        <f t="shared" si="219"/>
        <v>987088</v>
      </c>
      <c r="S277" s="90">
        <f t="shared" si="225"/>
        <v>82257.333333333328</v>
      </c>
      <c r="T277" s="90">
        <f t="shared" si="226"/>
        <v>82257.333333333328</v>
      </c>
      <c r="U277" s="90">
        <f t="shared" si="226"/>
        <v>82257.333333333328</v>
      </c>
      <c r="V277" s="90">
        <f t="shared" si="226"/>
        <v>82257.333333333328</v>
      </c>
      <c r="W277" s="90">
        <f t="shared" si="226"/>
        <v>82257.333333333328</v>
      </c>
      <c r="X277" s="90">
        <f t="shared" si="226"/>
        <v>82257.333333333328</v>
      </c>
      <c r="Y277" s="90">
        <f t="shared" si="226"/>
        <v>82257.333333333328</v>
      </c>
      <c r="Z277" s="90">
        <f t="shared" si="226"/>
        <v>82257.333333333328</v>
      </c>
      <c r="AA277" s="90">
        <f t="shared" si="226"/>
        <v>82257.333333333328</v>
      </c>
      <c r="AB277" s="90">
        <f t="shared" si="226"/>
        <v>82257.333333333328</v>
      </c>
      <c r="AC277" s="90">
        <f t="shared" si="226"/>
        <v>82257.333333333328</v>
      </c>
      <c r="AD277" s="90">
        <f t="shared" si="226"/>
        <v>82257.333333333328</v>
      </c>
      <c r="AE277" s="91">
        <f t="shared" si="206"/>
        <v>987088.00000000012</v>
      </c>
      <c r="AF277" s="90">
        <f t="shared" si="221"/>
        <v>13670.88</v>
      </c>
      <c r="AG277" s="90">
        <f t="shared" si="222"/>
        <v>13670.88</v>
      </c>
      <c r="AH277" s="90">
        <f t="shared" si="223"/>
        <v>13670.88</v>
      </c>
      <c r="AI277" s="90">
        <f t="shared" si="224"/>
        <v>13670.88</v>
      </c>
      <c r="AJ277" s="91">
        <v>54683.519999999997</v>
      </c>
      <c r="AK277" s="92"/>
    </row>
    <row r="278" spans="1:37" ht="30" x14ac:dyDescent="0.25">
      <c r="A278" s="86">
        <f t="shared" si="228"/>
        <v>252</v>
      </c>
      <c r="B278" s="86"/>
      <c r="C278" s="86">
        <f t="shared" si="227"/>
        <v>6</v>
      </c>
      <c r="D278" s="87" t="s">
        <v>657</v>
      </c>
      <c r="E278" s="99">
        <v>396</v>
      </c>
      <c r="F278" s="77" t="str">
        <f t="shared" si="212"/>
        <v>от 100 до 900 жителей</v>
      </c>
      <c r="G278" s="100">
        <f t="shared" si="213"/>
        <v>1</v>
      </c>
      <c r="H278" s="88" t="str">
        <f t="shared" si="208"/>
        <v>1</v>
      </c>
      <c r="I278" s="80" t="str">
        <f t="shared" si="214"/>
        <v>не соответствует</v>
      </c>
      <c r="J278" s="80" t="str">
        <f t="shared" si="209"/>
        <v>0,75</v>
      </c>
      <c r="K278" s="80">
        <v>0</v>
      </c>
      <c r="L278" s="80" t="str">
        <f t="shared" si="215"/>
        <v>укомплектован</v>
      </c>
      <c r="M278" s="80" t="str">
        <f t="shared" si="210"/>
        <v>1</v>
      </c>
      <c r="N278" s="103">
        <v>0</v>
      </c>
      <c r="O278" s="81">
        <f t="shared" si="216"/>
        <v>0.75</v>
      </c>
      <c r="P278" s="89">
        <f t="shared" si="217"/>
        <v>1316117</v>
      </c>
      <c r="Q278" s="89">
        <f t="shared" si="218"/>
        <v>987087.75</v>
      </c>
      <c r="R278" s="89">
        <f t="shared" si="219"/>
        <v>987088</v>
      </c>
      <c r="S278" s="90">
        <f t="shared" si="225"/>
        <v>82257.333333333328</v>
      </c>
      <c r="T278" s="90">
        <f t="shared" si="226"/>
        <v>82257.333333333328</v>
      </c>
      <c r="U278" s="90">
        <f t="shared" si="226"/>
        <v>82257.333333333328</v>
      </c>
      <c r="V278" s="90">
        <f t="shared" si="226"/>
        <v>82257.333333333328</v>
      </c>
      <c r="W278" s="90">
        <f t="shared" si="226"/>
        <v>82257.333333333328</v>
      </c>
      <c r="X278" s="90">
        <f t="shared" si="226"/>
        <v>82257.333333333328</v>
      </c>
      <c r="Y278" s="90">
        <f t="shared" si="226"/>
        <v>82257.333333333328</v>
      </c>
      <c r="Z278" s="90">
        <f t="shared" si="226"/>
        <v>82257.333333333328</v>
      </c>
      <c r="AA278" s="90">
        <f t="shared" si="226"/>
        <v>82257.333333333328</v>
      </c>
      <c r="AB278" s="90">
        <f t="shared" si="226"/>
        <v>82257.333333333328</v>
      </c>
      <c r="AC278" s="90">
        <f t="shared" si="226"/>
        <v>82257.333333333328</v>
      </c>
      <c r="AD278" s="90">
        <f t="shared" si="226"/>
        <v>82257.333333333328</v>
      </c>
      <c r="AE278" s="91">
        <f t="shared" si="206"/>
        <v>987088.00000000012</v>
      </c>
      <c r="AF278" s="90">
        <f t="shared" si="221"/>
        <v>11700</v>
      </c>
      <c r="AG278" s="90">
        <f t="shared" si="222"/>
        <v>11700</v>
      </c>
      <c r="AH278" s="90">
        <f t="shared" si="223"/>
        <v>11700</v>
      </c>
      <c r="AI278" s="90">
        <f t="shared" si="224"/>
        <v>11700</v>
      </c>
      <c r="AJ278" s="91">
        <v>46800</v>
      </c>
      <c r="AK278" s="92"/>
    </row>
    <row r="279" spans="1:37" ht="30" x14ac:dyDescent="0.25">
      <c r="A279" s="86">
        <f t="shared" si="228"/>
        <v>253</v>
      </c>
      <c r="B279" s="86"/>
      <c r="C279" s="86">
        <f t="shared" si="227"/>
        <v>7</v>
      </c>
      <c r="D279" s="87" t="s">
        <v>658</v>
      </c>
      <c r="E279" s="99">
        <v>876</v>
      </c>
      <c r="F279" s="77" t="str">
        <f t="shared" si="212"/>
        <v>от 100 до 900 жителей</v>
      </c>
      <c r="G279" s="100">
        <f t="shared" si="213"/>
        <v>1</v>
      </c>
      <c r="H279" s="88" t="str">
        <f t="shared" si="208"/>
        <v>1</v>
      </c>
      <c r="I279" s="80" t="str">
        <f t="shared" si="214"/>
        <v>не соответствует</v>
      </c>
      <c r="J279" s="80" t="str">
        <f t="shared" si="209"/>
        <v>0,75</v>
      </c>
      <c r="K279" s="80">
        <v>0</v>
      </c>
      <c r="L279" s="80" t="str">
        <f t="shared" si="215"/>
        <v>укомплектован</v>
      </c>
      <c r="M279" s="80" t="str">
        <f t="shared" si="210"/>
        <v>1</v>
      </c>
      <c r="N279" s="102"/>
      <c r="O279" s="81">
        <f t="shared" si="216"/>
        <v>0.75</v>
      </c>
      <c r="P279" s="89">
        <f t="shared" si="217"/>
        <v>1316117</v>
      </c>
      <c r="Q279" s="89">
        <f t="shared" si="218"/>
        <v>987087.75</v>
      </c>
      <c r="R279" s="89">
        <f t="shared" si="219"/>
        <v>987088</v>
      </c>
      <c r="S279" s="90">
        <f t="shared" si="225"/>
        <v>82257.333333333328</v>
      </c>
      <c r="T279" s="90">
        <f t="shared" si="226"/>
        <v>82257.333333333328</v>
      </c>
      <c r="U279" s="90">
        <f t="shared" si="226"/>
        <v>82257.333333333328</v>
      </c>
      <c r="V279" s="90">
        <f t="shared" si="226"/>
        <v>82257.333333333328</v>
      </c>
      <c r="W279" s="90">
        <f t="shared" si="226"/>
        <v>82257.333333333328</v>
      </c>
      <c r="X279" s="90">
        <f t="shared" si="226"/>
        <v>82257.333333333328</v>
      </c>
      <c r="Y279" s="90">
        <f t="shared" si="226"/>
        <v>82257.333333333328</v>
      </c>
      <c r="Z279" s="90">
        <f t="shared" si="226"/>
        <v>82257.333333333328</v>
      </c>
      <c r="AA279" s="90">
        <f t="shared" si="226"/>
        <v>82257.333333333328</v>
      </c>
      <c r="AB279" s="90">
        <f t="shared" si="226"/>
        <v>82257.333333333328</v>
      </c>
      <c r="AC279" s="90">
        <f t="shared" si="226"/>
        <v>82257.333333333328</v>
      </c>
      <c r="AD279" s="90">
        <f t="shared" si="226"/>
        <v>82257.333333333328</v>
      </c>
      <c r="AE279" s="91">
        <f t="shared" si="206"/>
        <v>987088.00000000012</v>
      </c>
      <c r="AF279" s="90">
        <f t="shared" si="221"/>
        <v>13670.88</v>
      </c>
      <c r="AG279" s="90">
        <f t="shared" si="222"/>
        <v>13670.88</v>
      </c>
      <c r="AH279" s="90">
        <f t="shared" si="223"/>
        <v>13670.88</v>
      </c>
      <c r="AI279" s="90">
        <f t="shared" si="224"/>
        <v>13670.88</v>
      </c>
      <c r="AJ279" s="91">
        <v>54683.519999999997</v>
      </c>
      <c r="AK279" s="92"/>
    </row>
    <row r="280" spans="1:37" ht="30" x14ac:dyDescent="0.25">
      <c r="A280" s="86">
        <f t="shared" si="228"/>
        <v>254</v>
      </c>
      <c r="B280" s="86"/>
      <c r="C280" s="86">
        <f t="shared" si="227"/>
        <v>8</v>
      </c>
      <c r="D280" s="87" t="s">
        <v>659</v>
      </c>
      <c r="E280" s="99">
        <v>256</v>
      </c>
      <c r="F280" s="77" t="str">
        <f t="shared" si="212"/>
        <v>от 100 до 900 жителей</v>
      </c>
      <c r="G280" s="100">
        <f t="shared" si="213"/>
        <v>1</v>
      </c>
      <c r="H280" s="88" t="str">
        <f t="shared" si="208"/>
        <v>1</v>
      </c>
      <c r="I280" s="80" t="str">
        <f t="shared" si="214"/>
        <v>не соответствует</v>
      </c>
      <c r="J280" s="80" t="str">
        <f t="shared" si="209"/>
        <v>0,75</v>
      </c>
      <c r="K280" s="80">
        <v>0</v>
      </c>
      <c r="L280" s="80" t="str">
        <f t="shared" si="215"/>
        <v>укомплектован</v>
      </c>
      <c r="M280" s="80" t="str">
        <f t="shared" si="210"/>
        <v>1</v>
      </c>
      <c r="N280" s="102"/>
      <c r="O280" s="81">
        <f t="shared" si="216"/>
        <v>0.75</v>
      </c>
      <c r="P280" s="89">
        <f t="shared" si="217"/>
        <v>1316117</v>
      </c>
      <c r="Q280" s="89">
        <f t="shared" si="218"/>
        <v>987087.75</v>
      </c>
      <c r="R280" s="89">
        <f t="shared" si="219"/>
        <v>987088</v>
      </c>
      <c r="S280" s="90">
        <f t="shared" si="225"/>
        <v>82257.333333333328</v>
      </c>
      <c r="T280" s="90">
        <f t="shared" si="226"/>
        <v>82257.333333333328</v>
      </c>
      <c r="U280" s="90">
        <f t="shared" si="226"/>
        <v>82257.333333333328</v>
      </c>
      <c r="V280" s="90">
        <f t="shared" si="226"/>
        <v>82257.333333333328</v>
      </c>
      <c r="W280" s="90">
        <f t="shared" si="226"/>
        <v>82257.333333333328</v>
      </c>
      <c r="X280" s="90">
        <f t="shared" si="226"/>
        <v>82257.333333333328</v>
      </c>
      <c r="Y280" s="90">
        <f t="shared" si="226"/>
        <v>82257.333333333328</v>
      </c>
      <c r="Z280" s="90">
        <f t="shared" si="226"/>
        <v>82257.333333333328</v>
      </c>
      <c r="AA280" s="90">
        <f t="shared" si="226"/>
        <v>82257.333333333328</v>
      </c>
      <c r="AB280" s="90">
        <f t="shared" si="226"/>
        <v>82257.333333333328</v>
      </c>
      <c r="AC280" s="90">
        <f t="shared" si="226"/>
        <v>82257.333333333328</v>
      </c>
      <c r="AD280" s="90">
        <f t="shared" si="226"/>
        <v>82257.333333333328</v>
      </c>
      <c r="AE280" s="91">
        <f t="shared" si="206"/>
        <v>987088.00000000012</v>
      </c>
      <c r="AF280" s="90">
        <f t="shared" si="221"/>
        <v>11700</v>
      </c>
      <c r="AG280" s="90">
        <f t="shared" si="222"/>
        <v>11700</v>
      </c>
      <c r="AH280" s="90">
        <f t="shared" si="223"/>
        <v>11700</v>
      </c>
      <c r="AI280" s="90">
        <f t="shared" si="224"/>
        <v>11700</v>
      </c>
      <c r="AJ280" s="91">
        <v>46800</v>
      </c>
      <c r="AK280" s="92"/>
    </row>
    <row r="281" spans="1:37" ht="30" x14ac:dyDescent="0.25">
      <c r="A281" s="86">
        <f t="shared" si="228"/>
        <v>255</v>
      </c>
      <c r="B281" s="86"/>
      <c r="C281" s="86">
        <f t="shared" si="227"/>
        <v>9</v>
      </c>
      <c r="D281" s="87" t="s">
        <v>660</v>
      </c>
      <c r="E281" s="99">
        <v>553</v>
      </c>
      <c r="F281" s="77" t="str">
        <f t="shared" si="212"/>
        <v>от 100 до 900 жителей</v>
      </c>
      <c r="G281" s="100">
        <f t="shared" si="213"/>
        <v>1</v>
      </c>
      <c r="H281" s="88" t="str">
        <f t="shared" si="208"/>
        <v>1</v>
      </c>
      <c r="I281" s="80" t="str">
        <f t="shared" si="214"/>
        <v>не соответствует</v>
      </c>
      <c r="J281" s="80" t="str">
        <f t="shared" si="209"/>
        <v>0,75</v>
      </c>
      <c r="K281" s="80">
        <v>0</v>
      </c>
      <c r="L281" s="80" t="str">
        <f t="shared" si="215"/>
        <v>укомплектован</v>
      </c>
      <c r="M281" s="80" t="str">
        <f t="shared" si="210"/>
        <v>1</v>
      </c>
      <c r="N281" s="102">
        <v>0</v>
      </c>
      <c r="O281" s="81">
        <f t="shared" si="216"/>
        <v>0.75</v>
      </c>
      <c r="P281" s="89">
        <f t="shared" si="217"/>
        <v>1316117</v>
      </c>
      <c r="Q281" s="89">
        <f t="shared" si="218"/>
        <v>987087.75</v>
      </c>
      <c r="R281" s="89">
        <f t="shared" si="219"/>
        <v>987088</v>
      </c>
      <c r="S281" s="90">
        <f t="shared" si="225"/>
        <v>82257.333333333328</v>
      </c>
      <c r="T281" s="90">
        <f t="shared" si="226"/>
        <v>82257.333333333328</v>
      </c>
      <c r="U281" s="90">
        <f t="shared" si="226"/>
        <v>82257.333333333328</v>
      </c>
      <c r="V281" s="90">
        <f t="shared" si="226"/>
        <v>82257.333333333328</v>
      </c>
      <c r="W281" s="90">
        <f t="shared" si="226"/>
        <v>82257.333333333328</v>
      </c>
      <c r="X281" s="90">
        <f t="shared" si="226"/>
        <v>82257.333333333328</v>
      </c>
      <c r="Y281" s="90">
        <f t="shared" si="226"/>
        <v>82257.333333333328</v>
      </c>
      <c r="Z281" s="90">
        <f t="shared" si="226"/>
        <v>82257.333333333328</v>
      </c>
      <c r="AA281" s="90">
        <f t="shared" si="226"/>
        <v>82257.333333333328</v>
      </c>
      <c r="AB281" s="90">
        <f t="shared" si="226"/>
        <v>82257.333333333328</v>
      </c>
      <c r="AC281" s="90">
        <f t="shared" si="226"/>
        <v>82257.333333333328</v>
      </c>
      <c r="AD281" s="90">
        <f t="shared" si="226"/>
        <v>82257.333333333328</v>
      </c>
      <c r="AE281" s="91">
        <f t="shared" si="206"/>
        <v>987088.00000000012</v>
      </c>
      <c r="AF281" s="90">
        <f t="shared" si="221"/>
        <v>13670.88</v>
      </c>
      <c r="AG281" s="90">
        <f t="shared" si="222"/>
        <v>13670.88</v>
      </c>
      <c r="AH281" s="90">
        <f t="shared" si="223"/>
        <v>13670.88</v>
      </c>
      <c r="AI281" s="90">
        <f t="shared" si="224"/>
        <v>13670.88</v>
      </c>
      <c r="AJ281" s="91">
        <v>54683.519999999997</v>
      </c>
      <c r="AK281" s="92"/>
    </row>
    <row r="282" spans="1:37" ht="30" x14ac:dyDescent="0.25">
      <c r="A282" s="86">
        <f t="shared" si="228"/>
        <v>256</v>
      </c>
      <c r="B282" s="86"/>
      <c r="C282" s="86">
        <f t="shared" si="227"/>
        <v>10</v>
      </c>
      <c r="D282" s="87" t="s">
        <v>661</v>
      </c>
      <c r="E282" s="99">
        <v>103</v>
      </c>
      <c r="F282" s="77" t="str">
        <f t="shared" si="212"/>
        <v>от 100 до 900 жителей</v>
      </c>
      <c r="G282" s="100">
        <f t="shared" si="213"/>
        <v>1</v>
      </c>
      <c r="H282" s="88" t="str">
        <f t="shared" si="208"/>
        <v>1</v>
      </c>
      <c r="I282" s="80" t="str">
        <f t="shared" si="214"/>
        <v>не соответствует</v>
      </c>
      <c r="J282" s="80" t="str">
        <f t="shared" si="209"/>
        <v>0,75</v>
      </c>
      <c r="K282" s="80">
        <v>0</v>
      </c>
      <c r="L282" s="80" t="str">
        <f t="shared" si="215"/>
        <v>укомплектован</v>
      </c>
      <c r="M282" s="80" t="str">
        <f t="shared" si="210"/>
        <v>1</v>
      </c>
      <c r="N282" s="102">
        <v>0</v>
      </c>
      <c r="O282" s="81">
        <f t="shared" si="216"/>
        <v>0.75</v>
      </c>
      <c r="P282" s="89">
        <f t="shared" si="217"/>
        <v>1316117</v>
      </c>
      <c r="Q282" s="89">
        <f t="shared" si="218"/>
        <v>987087.75</v>
      </c>
      <c r="R282" s="89">
        <f t="shared" si="219"/>
        <v>987088</v>
      </c>
      <c r="S282" s="90">
        <f t="shared" si="225"/>
        <v>82257.333333333328</v>
      </c>
      <c r="T282" s="90">
        <f t="shared" si="226"/>
        <v>82257.333333333328</v>
      </c>
      <c r="U282" s="90">
        <f t="shared" si="226"/>
        <v>82257.333333333328</v>
      </c>
      <c r="V282" s="90">
        <f t="shared" si="226"/>
        <v>82257.333333333328</v>
      </c>
      <c r="W282" s="90">
        <f t="shared" si="226"/>
        <v>82257.333333333328</v>
      </c>
      <c r="X282" s="90">
        <f t="shared" si="226"/>
        <v>82257.333333333328</v>
      </c>
      <c r="Y282" s="90">
        <f t="shared" si="226"/>
        <v>82257.333333333328</v>
      </c>
      <c r="Z282" s="90">
        <f t="shared" si="226"/>
        <v>82257.333333333328</v>
      </c>
      <c r="AA282" s="90">
        <f t="shared" si="226"/>
        <v>82257.333333333328</v>
      </c>
      <c r="AB282" s="90">
        <f t="shared" si="226"/>
        <v>82257.333333333328</v>
      </c>
      <c r="AC282" s="90">
        <f t="shared" si="226"/>
        <v>82257.333333333328</v>
      </c>
      <c r="AD282" s="90">
        <f t="shared" si="226"/>
        <v>82257.333333333328</v>
      </c>
      <c r="AE282" s="91">
        <f t="shared" si="206"/>
        <v>987088.00000000012</v>
      </c>
      <c r="AF282" s="90">
        <f t="shared" si="221"/>
        <v>0</v>
      </c>
      <c r="AG282" s="90">
        <f t="shared" si="222"/>
        <v>0</v>
      </c>
      <c r="AH282" s="90">
        <f t="shared" si="223"/>
        <v>0</v>
      </c>
      <c r="AI282" s="90">
        <f t="shared" si="224"/>
        <v>0</v>
      </c>
      <c r="AJ282" s="91"/>
      <c r="AK282" s="92"/>
    </row>
    <row r="283" spans="1:37" ht="30" x14ac:dyDescent="0.25">
      <c r="A283" s="86">
        <f t="shared" si="228"/>
        <v>257</v>
      </c>
      <c r="B283" s="86"/>
      <c r="C283" s="86">
        <f t="shared" si="227"/>
        <v>11</v>
      </c>
      <c r="D283" s="87" t="s">
        <v>662</v>
      </c>
      <c r="E283" s="99">
        <v>683</v>
      </c>
      <c r="F283" s="77" t="str">
        <f t="shared" si="212"/>
        <v>от 100 до 900 жителей</v>
      </c>
      <c r="G283" s="100">
        <f t="shared" si="213"/>
        <v>1</v>
      </c>
      <c r="H283" s="88" t="str">
        <f t="shared" si="208"/>
        <v>1</v>
      </c>
      <c r="I283" s="80" t="str">
        <f t="shared" si="214"/>
        <v>не соответствует</v>
      </c>
      <c r="J283" s="80" t="str">
        <f t="shared" si="209"/>
        <v>0,75</v>
      </c>
      <c r="K283" s="80">
        <v>0</v>
      </c>
      <c r="L283" s="80" t="str">
        <f t="shared" si="215"/>
        <v>укомплектован</v>
      </c>
      <c r="M283" s="80" t="str">
        <f t="shared" si="210"/>
        <v>1</v>
      </c>
      <c r="N283" s="102"/>
      <c r="O283" s="81">
        <f t="shared" si="216"/>
        <v>0.75</v>
      </c>
      <c r="P283" s="89">
        <f t="shared" si="217"/>
        <v>1316117</v>
      </c>
      <c r="Q283" s="89">
        <f t="shared" si="218"/>
        <v>987087.75</v>
      </c>
      <c r="R283" s="89">
        <f t="shared" si="219"/>
        <v>987088</v>
      </c>
      <c r="S283" s="90">
        <f t="shared" si="225"/>
        <v>82257.333333333328</v>
      </c>
      <c r="T283" s="90">
        <f t="shared" si="226"/>
        <v>82257.333333333328</v>
      </c>
      <c r="U283" s="90">
        <f t="shared" si="226"/>
        <v>82257.333333333328</v>
      </c>
      <c r="V283" s="90">
        <f t="shared" si="226"/>
        <v>82257.333333333328</v>
      </c>
      <c r="W283" s="90">
        <f t="shared" si="226"/>
        <v>82257.333333333328</v>
      </c>
      <c r="X283" s="90">
        <f t="shared" si="226"/>
        <v>82257.333333333328</v>
      </c>
      <c r="Y283" s="90">
        <f t="shared" si="226"/>
        <v>82257.333333333328</v>
      </c>
      <c r="Z283" s="90">
        <f t="shared" si="226"/>
        <v>82257.333333333328</v>
      </c>
      <c r="AA283" s="90">
        <f t="shared" si="226"/>
        <v>82257.333333333328</v>
      </c>
      <c r="AB283" s="90">
        <f t="shared" si="226"/>
        <v>82257.333333333328</v>
      </c>
      <c r="AC283" s="90">
        <f t="shared" si="226"/>
        <v>82257.333333333328</v>
      </c>
      <c r="AD283" s="90">
        <f t="shared" si="226"/>
        <v>82257.333333333328</v>
      </c>
      <c r="AE283" s="91">
        <f t="shared" si="206"/>
        <v>987088.00000000012</v>
      </c>
      <c r="AF283" s="90">
        <f t="shared" si="221"/>
        <v>13670.88</v>
      </c>
      <c r="AG283" s="90">
        <f t="shared" si="222"/>
        <v>13670.88</v>
      </c>
      <c r="AH283" s="90">
        <f t="shared" si="223"/>
        <v>13670.88</v>
      </c>
      <c r="AI283" s="90">
        <f t="shared" si="224"/>
        <v>13670.88</v>
      </c>
      <c r="AJ283" s="91">
        <v>54683.519999999997</v>
      </c>
      <c r="AK283" s="92"/>
    </row>
    <row r="284" spans="1:37" ht="30" x14ac:dyDescent="0.25">
      <c r="A284" s="86">
        <f t="shared" si="228"/>
        <v>258</v>
      </c>
      <c r="B284" s="86"/>
      <c r="C284" s="86">
        <f t="shared" si="227"/>
        <v>12</v>
      </c>
      <c r="D284" s="87" t="s">
        <v>663</v>
      </c>
      <c r="E284" s="99">
        <v>935</v>
      </c>
      <c r="F284" s="77" t="str">
        <f t="shared" si="212"/>
        <v>от 900 до 1500 жителей</v>
      </c>
      <c r="G284" s="100">
        <f t="shared" si="213"/>
        <v>2</v>
      </c>
      <c r="H284" s="88" t="str">
        <f t="shared" si="208"/>
        <v>1</v>
      </c>
      <c r="I284" s="80" t="str">
        <f t="shared" si="214"/>
        <v>не соответствует</v>
      </c>
      <c r="J284" s="80" t="str">
        <f t="shared" si="209"/>
        <v>0,75</v>
      </c>
      <c r="K284" s="80">
        <v>0</v>
      </c>
      <c r="L284" s="80" t="str">
        <f t="shared" si="215"/>
        <v>укомплектован</v>
      </c>
      <c r="M284" s="80" t="str">
        <f t="shared" si="210"/>
        <v>1</v>
      </c>
      <c r="N284" s="102"/>
      <c r="O284" s="81">
        <f t="shared" si="216"/>
        <v>0.75</v>
      </c>
      <c r="P284" s="89">
        <f t="shared" si="217"/>
        <v>2084951</v>
      </c>
      <c r="Q284" s="89">
        <f t="shared" si="218"/>
        <v>1563713.25</v>
      </c>
      <c r="R284" s="89">
        <f t="shared" si="219"/>
        <v>1563713</v>
      </c>
      <c r="S284" s="90">
        <f t="shared" si="225"/>
        <v>130309.41666666667</v>
      </c>
      <c r="T284" s="90">
        <f t="shared" si="226"/>
        <v>130309.41666666667</v>
      </c>
      <c r="U284" s="90">
        <f t="shared" si="226"/>
        <v>130309.41666666667</v>
      </c>
      <c r="V284" s="90">
        <f t="shared" si="226"/>
        <v>130309.41666666667</v>
      </c>
      <c r="W284" s="90">
        <f t="shared" si="226"/>
        <v>130309.41666666667</v>
      </c>
      <c r="X284" s="90">
        <f t="shared" si="226"/>
        <v>130309.41666666667</v>
      </c>
      <c r="Y284" s="90">
        <f t="shared" si="226"/>
        <v>130309.41666666667</v>
      </c>
      <c r="Z284" s="90">
        <f t="shared" si="226"/>
        <v>130309.41666666667</v>
      </c>
      <c r="AA284" s="90">
        <f t="shared" si="226"/>
        <v>130309.41666666667</v>
      </c>
      <c r="AB284" s="90">
        <f t="shared" si="226"/>
        <v>130309.41666666667</v>
      </c>
      <c r="AC284" s="90">
        <f t="shared" si="226"/>
        <v>130309.41666666667</v>
      </c>
      <c r="AD284" s="90">
        <f t="shared" si="226"/>
        <v>130309.41666666667</v>
      </c>
      <c r="AE284" s="91">
        <f t="shared" si="206"/>
        <v>1563713.0000000002</v>
      </c>
      <c r="AF284" s="90">
        <f t="shared" si="221"/>
        <v>13670.88</v>
      </c>
      <c r="AG284" s="90">
        <f t="shared" si="222"/>
        <v>13670.88</v>
      </c>
      <c r="AH284" s="90">
        <f t="shared" si="223"/>
        <v>13670.88</v>
      </c>
      <c r="AI284" s="90">
        <f t="shared" si="224"/>
        <v>13670.88</v>
      </c>
      <c r="AJ284" s="91">
        <v>54683.519999999997</v>
      </c>
      <c r="AK284" s="92"/>
    </row>
    <row r="285" spans="1:37" x14ac:dyDescent="0.25">
      <c r="A285" s="86">
        <f t="shared" si="228"/>
        <v>259</v>
      </c>
      <c r="B285" s="86"/>
      <c r="C285" s="86">
        <f t="shared" si="227"/>
        <v>13</v>
      </c>
      <c r="D285" s="87" t="s">
        <v>664</v>
      </c>
      <c r="E285" s="99">
        <v>728</v>
      </c>
      <c r="F285" s="77" t="str">
        <f t="shared" si="212"/>
        <v>от 100 до 900 жителей</v>
      </c>
      <c r="G285" s="100">
        <f t="shared" si="213"/>
        <v>1</v>
      </c>
      <c r="H285" s="88" t="str">
        <f t="shared" si="208"/>
        <v>1</v>
      </c>
      <c r="I285" s="80" t="str">
        <f t="shared" si="214"/>
        <v>не соответствует</v>
      </c>
      <c r="J285" s="80" t="str">
        <f t="shared" si="209"/>
        <v>0,75</v>
      </c>
      <c r="K285" s="80">
        <v>0</v>
      </c>
      <c r="L285" s="80" t="str">
        <f t="shared" si="215"/>
        <v>укомплектован</v>
      </c>
      <c r="M285" s="80" t="str">
        <f t="shared" si="210"/>
        <v>1</v>
      </c>
      <c r="N285" s="102"/>
      <c r="O285" s="81">
        <f t="shared" si="216"/>
        <v>0.75</v>
      </c>
      <c r="P285" s="89">
        <f t="shared" si="217"/>
        <v>1316117</v>
      </c>
      <c r="Q285" s="89">
        <f t="shared" si="218"/>
        <v>987087.75</v>
      </c>
      <c r="R285" s="89">
        <f t="shared" si="219"/>
        <v>987088</v>
      </c>
      <c r="S285" s="90">
        <f t="shared" si="225"/>
        <v>82257.333333333328</v>
      </c>
      <c r="T285" s="90">
        <f t="shared" si="226"/>
        <v>82257.333333333328</v>
      </c>
      <c r="U285" s="90">
        <f t="shared" si="226"/>
        <v>82257.333333333328</v>
      </c>
      <c r="V285" s="90">
        <f t="shared" si="226"/>
        <v>82257.333333333328</v>
      </c>
      <c r="W285" s="90">
        <f t="shared" si="226"/>
        <v>82257.333333333328</v>
      </c>
      <c r="X285" s="90">
        <f t="shared" si="226"/>
        <v>82257.333333333328</v>
      </c>
      <c r="Y285" s="90">
        <f t="shared" si="226"/>
        <v>82257.333333333328</v>
      </c>
      <c r="Z285" s="90">
        <f t="shared" si="226"/>
        <v>82257.333333333328</v>
      </c>
      <c r="AA285" s="90">
        <f t="shared" si="226"/>
        <v>82257.333333333328</v>
      </c>
      <c r="AB285" s="90">
        <f t="shared" si="226"/>
        <v>82257.333333333328</v>
      </c>
      <c r="AC285" s="90">
        <f t="shared" si="226"/>
        <v>82257.333333333328</v>
      </c>
      <c r="AD285" s="90">
        <f t="shared" si="226"/>
        <v>82257.333333333328</v>
      </c>
      <c r="AE285" s="91">
        <f t="shared" si="206"/>
        <v>987088.00000000012</v>
      </c>
      <c r="AF285" s="90">
        <f t="shared" si="221"/>
        <v>11700</v>
      </c>
      <c r="AG285" s="90">
        <f t="shared" si="222"/>
        <v>11700</v>
      </c>
      <c r="AH285" s="90">
        <f t="shared" si="223"/>
        <v>11700</v>
      </c>
      <c r="AI285" s="90">
        <f t="shared" si="224"/>
        <v>11700</v>
      </c>
      <c r="AJ285" s="91">
        <v>46800</v>
      </c>
      <c r="AK285" s="92"/>
    </row>
    <row r="286" spans="1:37" x14ac:dyDescent="0.25">
      <c r="A286" s="86">
        <f t="shared" si="228"/>
        <v>260</v>
      </c>
      <c r="B286" s="86"/>
      <c r="C286" s="86">
        <f t="shared" si="227"/>
        <v>14</v>
      </c>
      <c r="D286" s="87" t="s">
        <v>665</v>
      </c>
      <c r="E286" s="99">
        <v>517</v>
      </c>
      <c r="F286" s="77" t="str">
        <f t="shared" si="212"/>
        <v>от 100 до 900 жителей</v>
      </c>
      <c r="G286" s="100">
        <f t="shared" si="213"/>
        <v>1</v>
      </c>
      <c r="H286" s="88" t="str">
        <f t="shared" si="208"/>
        <v>1</v>
      </c>
      <c r="I286" s="80" t="str">
        <f t="shared" si="214"/>
        <v>не соответствует</v>
      </c>
      <c r="J286" s="80" t="str">
        <f t="shared" si="209"/>
        <v>0,75</v>
      </c>
      <c r="K286" s="80">
        <v>0</v>
      </c>
      <c r="L286" s="80" t="str">
        <f t="shared" si="215"/>
        <v>укомплектован</v>
      </c>
      <c r="M286" s="80" t="str">
        <f t="shared" si="210"/>
        <v>1</v>
      </c>
      <c r="N286" s="102"/>
      <c r="O286" s="81">
        <f t="shared" si="216"/>
        <v>0.75</v>
      </c>
      <c r="P286" s="89">
        <f t="shared" si="217"/>
        <v>1316117</v>
      </c>
      <c r="Q286" s="89">
        <f t="shared" si="218"/>
        <v>987087.75</v>
      </c>
      <c r="R286" s="89">
        <f t="shared" si="219"/>
        <v>987088</v>
      </c>
      <c r="S286" s="90">
        <f t="shared" si="225"/>
        <v>82257.333333333328</v>
      </c>
      <c r="T286" s="90">
        <f t="shared" si="226"/>
        <v>82257.333333333328</v>
      </c>
      <c r="U286" s="90">
        <f t="shared" si="226"/>
        <v>82257.333333333328</v>
      </c>
      <c r="V286" s="90">
        <f t="shared" si="226"/>
        <v>82257.333333333328</v>
      </c>
      <c r="W286" s="90">
        <f t="shared" si="226"/>
        <v>82257.333333333328</v>
      </c>
      <c r="X286" s="90">
        <f t="shared" si="226"/>
        <v>82257.333333333328</v>
      </c>
      <c r="Y286" s="90">
        <f t="shared" si="226"/>
        <v>82257.333333333328</v>
      </c>
      <c r="Z286" s="90">
        <f t="shared" si="226"/>
        <v>82257.333333333328</v>
      </c>
      <c r="AA286" s="90">
        <f t="shared" si="226"/>
        <v>82257.333333333328</v>
      </c>
      <c r="AB286" s="90">
        <f t="shared" si="226"/>
        <v>82257.333333333328</v>
      </c>
      <c r="AC286" s="90">
        <f t="shared" si="226"/>
        <v>82257.333333333328</v>
      </c>
      <c r="AD286" s="90">
        <f t="shared" si="226"/>
        <v>82257.333333333328</v>
      </c>
      <c r="AE286" s="91">
        <f t="shared" si="206"/>
        <v>987088.00000000012</v>
      </c>
      <c r="AF286" s="90">
        <f t="shared" si="221"/>
        <v>13670.88</v>
      </c>
      <c r="AG286" s="90">
        <f t="shared" si="222"/>
        <v>13670.88</v>
      </c>
      <c r="AH286" s="90">
        <f t="shared" si="223"/>
        <v>13670.88</v>
      </c>
      <c r="AI286" s="90">
        <f t="shared" si="224"/>
        <v>13670.88</v>
      </c>
      <c r="AJ286" s="91">
        <v>54683.519999999997</v>
      </c>
      <c r="AK286" s="92"/>
    </row>
    <row r="287" spans="1:37" ht="30" x14ac:dyDescent="0.25">
      <c r="A287" s="86">
        <f t="shared" si="228"/>
        <v>261</v>
      </c>
      <c r="B287" s="86"/>
      <c r="C287" s="86">
        <f t="shared" si="227"/>
        <v>15</v>
      </c>
      <c r="D287" s="87" t="s">
        <v>666</v>
      </c>
      <c r="E287" s="99">
        <v>192</v>
      </c>
      <c r="F287" s="77" t="str">
        <f t="shared" si="212"/>
        <v>от 100 до 900 жителей</v>
      </c>
      <c r="G287" s="100">
        <f t="shared" si="213"/>
        <v>1</v>
      </c>
      <c r="H287" s="88" t="str">
        <f t="shared" si="208"/>
        <v>1</v>
      </c>
      <c r="I287" s="80" t="str">
        <f t="shared" si="214"/>
        <v>не соответствует</v>
      </c>
      <c r="J287" s="80" t="str">
        <f t="shared" si="209"/>
        <v>0,75</v>
      </c>
      <c r="K287" s="80">
        <v>0</v>
      </c>
      <c r="L287" s="80" t="str">
        <f t="shared" si="215"/>
        <v>не укомплектован</v>
      </c>
      <c r="M287" s="80" t="str">
        <f t="shared" si="210"/>
        <v>0,25</v>
      </c>
      <c r="N287" s="103">
        <v>1</v>
      </c>
      <c r="O287" s="81">
        <f t="shared" si="216"/>
        <v>0.1875</v>
      </c>
      <c r="P287" s="89">
        <f t="shared" si="217"/>
        <v>1316117</v>
      </c>
      <c r="Q287" s="89">
        <f t="shared" si="218"/>
        <v>987087.75</v>
      </c>
      <c r="R287" s="89">
        <f t="shared" si="219"/>
        <v>246772</v>
      </c>
      <c r="S287" s="90">
        <f t="shared" si="225"/>
        <v>20564.333333333332</v>
      </c>
      <c r="T287" s="90">
        <f t="shared" si="226"/>
        <v>20564.333333333332</v>
      </c>
      <c r="U287" s="90">
        <f t="shared" si="226"/>
        <v>20564.333333333332</v>
      </c>
      <c r="V287" s="90">
        <f t="shared" si="226"/>
        <v>20564.333333333332</v>
      </c>
      <c r="W287" s="90">
        <f t="shared" si="226"/>
        <v>20564.333333333332</v>
      </c>
      <c r="X287" s="90">
        <f t="shared" si="226"/>
        <v>20564.333333333332</v>
      </c>
      <c r="Y287" s="90">
        <f t="shared" si="226"/>
        <v>20564.333333333332</v>
      </c>
      <c r="Z287" s="90">
        <f t="shared" si="226"/>
        <v>20564.333333333332</v>
      </c>
      <c r="AA287" s="90">
        <f t="shared" si="226"/>
        <v>20564.333333333332</v>
      </c>
      <c r="AB287" s="90">
        <f t="shared" si="226"/>
        <v>20564.333333333332</v>
      </c>
      <c r="AC287" s="90">
        <f t="shared" si="226"/>
        <v>20564.333333333332</v>
      </c>
      <c r="AD287" s="90">
        <f t="shared" si="226"/>
        <v>20564.333333333332</v>
      </c>
      <c r="AE287" s="91">
        <f t="shared" si="206"/>
        <v>246772.00000000003</v>
      </c>
      <c r="AF287" s="90">
        <f t="shared" si="221"/>
        <v>11700</v>
      </c>
      <c r="AG287" s="90">
        <f t="shared" si="222"/>
        <v>11700</v>
      </c>
      <c r="AH287" s="90">
        <f t="shared" si="223"/>
        <v>11700</v>
      </c>
      <c r="AI287" s="90">
        <f t="shared" si="224"/>
        <v>11700</v>
      </c>
      <c r="AJ287" s="91">
        <v>46800</v>
      </c>
      <c r="AK287" s="92"/>
    </row>
    <row r="288" spans="1:37" ht="30" x14ac:dyDescent="0.25">
      <c r="A288" s="86">
        <f t="shared" si="228"/>
        <v>262</v>
      </c>
      <c r="B288" s="86"/>
      <c r="C288" s="86">
        <f t="shared" si="227"/>
        <v>16</v>
      </c>
      <c r="D288" s="87" t="s">
        <v>667</v>
      </c>
      <c r="E288" s="99">
        <v>1241</v>
      </c>
      <c r="F288" s="77" t="str">
        <f t="shared" si="212"/>
        <v>от 900 до 1500 жителей</v>
      </c>
      <c r="G288" s="100">
        <f t="shared" si="213"/>
        <v>2</v>
      </c>
      <c r="H288" s="88" t="str">
        <f t="shared" si="208"/>
        <v>1</v>
      </c>
      <c r="I288" s="80" t="str">
        <f t="shared" si="214"/>
        <v>не соответствует</v>
      </c>
      <c r="J288" s="80" t="str">
        <f t="shared" si="209"/>
        <v>0,75</v>
      </c>
      <c r="K288" s="80">
        <v>0</v>
      </c>
      <c r="L288" s="80" t="str">
        <f t="shared" si="215"/>
        <v>укомплектован</v>
      </c>
      <c r="M288" s="80" t="str">
        <f t="shared" si="210"/>
        <v>1</v>
      </c>
      <c r="N288" s="102"/>
      <c r="O288" s="81">
        <f t="shared" si="216"/>
        <v>0.75</v>
      </c>
      <c r="P288" s="89">
        <f t="shared" si="217"/>
        <v>2084951</v>
      </c>
      <c r="Q288" s="89">
        <f t="shared" si="218"/>
        <v>1563713.25</v>
      </c>
      <c r="R288" s="89">
        <f t="shared" si="219"/>
        <v>1563713</v>
      </c>
      <c r="S288" s="90">
        <f t="shared" si="225"/>
        <v>130309.41666666667</v>
      </c>
      <c r="T288" s="90">
        <f t="shared" si="226"/>
        <v>130309.41666666667</v>
      </c>
      <c r="U288" s="90">
        <f t="shared" si="226"/>
        <v>130309.41666666667</v>
      </c>
      <c r="V288" s="90">
        <f t="shared" si="226"/>
        <v>130309.41666666667</v>
      </c>
      <c r="W288" s="90">
        <f t="shared" si="226"/>
        <v>130309.41666666667</v>
      </c>
      <c r="X288" s="90">
        <f t="shared" si="226"/>
        <v>130309.41666666667</v>
      </c>
      <c r="Y288" s="90">
        <f t="shared" si="226"/>
        <v>130309.41666666667</v>
      </c>
      <c r="Z288" s="90">
        <f t="shared" si="226"/>
        <v>130309.41666666667</v>
      </c>
      <c r="AA288" s="90">
        <f t="shared" si="226"/>
        <v>130309.41666666667</v>
      </c>
      <c r="AB288" s="90">
        <f t="shared" si="226"/>
        <v>130309.41666666667</v>
      </c>
      <c r="AC288" s="90">
        <f t="shared" si="226"/>
        <v>130309.41666666667</v>
      </c>
      <c r="AD288" s="90">
        <f t="shared" si="226"/>
        <v>130309.41666666667</v>
      </c>
      <c r="AE288" s="91">
        <f t="shared" si="206"/>
        <v>1563713.0000000002</v>
      </c>
      <c r="AF288" s="90">
        <f t="shared" si="221"/>
        <v>13670.88</v>
      </c>
      <c r="AG288" s="90">
        <f t="shared" si="222"/>
        <v>13670.88</v>
      </c>
      <c r="AH288" s="90">
        <f t="shared" si="223"/>
        <v>13670.88</v>
      </c>
      <c r="AI288" s="90">
        <f t="shared" si="224"/>
        <v>13670.88</v>
      </c>
      <c r="AJ288" s="91">
        <v>54683.519999999997</v>
      </c>
      <c r="AK288" s="92"/>
    </row>
    <row r="289" spans="1:37" ht="30" x14ac:dyDescent="0.25">
      <c r="A289" s="86">
        <f t="shared" si="228"/>
        <v>263</v>
      </c>
      <c r="B289" s="86"/>
      <c r="C289" s="86">
        <f t="shared" si="227"/>
        <v>17</v>
      </c>
      <c r="D289" s="87" t="s">
        <v>668</v>
      </c>
      <c r="E289" s="99">
        <v>156</v>
      </c>
      <c r="F289" s="77" t="str">
        <f t="shared" si="212"/>
        <v>от 100 до 900 жителей</v>
      </c>
      <c r="G289" s="100">
        <f t="shared" si="213"/>
        <v>1</v>
      </c>
      <c r="H289" s="88" t="str">
        <f t="shared" si="208"/>
        <v>1</v>
      </c>
      <c r="I289" s="80" t="str">
        <f t="shared" si="214"/>
        <v>соответствует</v>
      </c>
      <c r="J289" s="80" t="str">
        <f t="shared" si="209"/>
        <v>1</v>
      </c>
      <c r="K289" s="80">
        <v>1</v>
      </c>
      <c r="L289" s="80" t="str">
        <f t="shared" si="215"/>
        <v>укомплектован</v>
      </c>
      <c r="M289" s="80" t="str">
        <f t="shared" si="210"/>
        <v>1</v>
      </c>
      <c r="N289" s="102"/>
      <c r="O289" s="81">
        <f t="shared" si="216"/>
        <v>1</v>
      </c>
      <c r="P289" s="89">
        <f t="shared" si="217"/>
        <v>1316117</v>
      </c>
      <c r="Q289" s="89">
        <f t="shared" si="218"/>
        <v>1316117</v>
      </c>
      <c r="R289" s="89">
        <f t="shared" si="219"/>
        <v>1316117</v>
      </c>
      <c r="S289" s="90">
        <f t="shared" si="225"/>
        <v>109676.41666666667</v>
      </c>
      <c r="T289" s="90">
        <f t="shared" si="226"/>
        <v>109676.41666666667</v>
      </c>
      <c r="U289" s="90">
        <f t="shared" si="226"/>
        <v>109676.41666666667</v>
      </c>
      <c r="V289" s="90">
        <f t="shared" si="226"/>
        <v>109676.41666666667</v>
      </c>
      <c r="W289" s="90">
        <f t="shared" si="226"/>
        <v>109676.41666666667</v>
      </c>
      <c r="X289" s="90">
        <f t="shared" si="226"/>
        <v>109676.41666666667</v>
      </c>
      <c r="Y289" s="90">
        <f t="shared" si="226"/>
        <v>109676.41666666667</v>
      </c>
      <c r="Z289" s="90">
        <f t="shared" si="226"/>
        <v>109676.41666666667</v>
      </c>
      <c r="AA289" s="90">
        <f t="shared" si="226"/>
        <v>109676.41666666667</v>
      </c>
      <c r="AB289" s="90">
        <f t="shared" si="226"/>
        <v>109676.41666666667</v>
      </c>
      <c r="AC289" s="90">
        <f t="shared" si="226"/>
        <v>109676.41666666667</v>
      </c>
      <c r="AD289" s="90">
        <f t="shared" si="226"/>
        <v>109676.41666666667</v>
      </c>
      <c r="AE289" s="91">
        <f t="shared" si="206"/>
        <v>1316117</v>
      </c>
      <c r="AF289" s="90">
        <f t="shared" si="221"/>
        <v>13670.88</v>
      </c>
      <c r="AG289" s="90">
        <f t="shared" si="222"/>
        <v>13670.88</v>
      </c>
      <c r="AH289" s="90">
        <f t="shared" si="223"/>
        <v>13670.88</v>
      </c>
      <c r="AI289" s="90">
        <f t="shared" si="224"/>
        <v>13670.88</v>
      </c>
      <c r="AJ289" s="91">
        <v>54683.519999999997</v>
      </c>
      <c r="AK289" s="92"/>
    </row>
    <row r="290" spans="1:37" ht="30" x14ac:dyDescent="0.25">
      <c r="A290" s="86">
        <f t="shared" si="228"/>
        <v>264</v>
      </c>
      <c r="B290" s="86"/>
      <c r="C290" s="86">
        <f t="shared" si="227"/>
        <v>18</v>
      </c>
      <c r="D290" s="87" t="s">
        <v>669</v>
      </c>
      <c r="E290" s="99">
        <v>167</v>
      </c>
      <c r="F290" s="77" t="str">
        <f t="shared" si="212"/>
        <v>от 100 до 900 жителей</v>
      </c>
      <c r="G290" s="100">
        <f t="shared" si="213"/>
        <v>1</v>
      </c>
      <c r="H290" s="88" t="str">
        <f t="shared" si="208"/>
        <v>1</v>
      </c>
      <c r="I290" s="80" t="str">
        <f t="shared" si="214"/>
        <v>не соответствует</v>
      </c>
      <c r="J290" s="80" t="str">
        <f t="shared" si="209"/>
        <v>0,75</v>
      </c>
      <c r="K290" s="80">
        <v>0</v>
      </c>
      <c r="L290" s="80" t="str">
        <f t="shared" si="215"/>
        <v>укомплектован</v>
      </c>
      <c r="M290" s="80" t="str">
        <f t="shared" si="210"/>
        <v>1</v>
      </c>
      <c r="N290" s="102">
        <v>0</v>
      </c>
      <c r="O290" s="81">
        <f t="shared" si="216"/>
        <v>0.75</v>
      </c>
      <c r="P290" s="89">
        <f t="shared" si="217"/>
        <v>1316117</v>
      </c>
      <c r="Q290" s="89">
        <f t="shared" si="218"/>
        <v>987087.75</v>
      </c>
      <c r="R290" s="89">
        <f t="shared" si="219"/>
        <v>987088</v>
      </c>
      <c r="S290" s="90">
        <f t="shared" si="225"/>
        <v>82257.333333333328</v>
      </c>
      <c r="T290" s="90">
        <f t="shared" ref="T290:AD304" si="229">S290</f>
        <v>82257.333333333328</v>
      </c>
      <c r="U290" s="90">
        <f t="shared" si="229"/>
        <v>82257.333333333328</v>
      </c>
      <c r="V290" s="90">
        <f t="shared" si="229"/>
        <v>82257.333333333328</v>
      </c>
      <c r="W290" s="90">
        <f t="shared" si="229"/>
        <v>82257.333333333328</v>
      </c>
      <c r="X290" s="90">
        <f t="shared" si="229"/>
        <v>82257.333333333328</v>
      </c>
      <c r="Y290" s="90">
        <f t="shared" si="229"/>
        <v>82257.333333333328</v>
      </c>
      <c r="Z290" s="90">
        <f t="shared" si="229"/>
        <v>82257.333333333328</v>
      </c>
      <c r="AA290" s="90">
        <f t="shared" si="229"/>
        <v>82257.333333333328</v>
      </c>
      <c r="AB290" s="90">
        <f t="shared" si="229"/>
        <v>82257.333333333328</v>
      </c>
      <c r="AC290" s="90">
        <f t="shared" si="229"/>
        <v>82257.333333333328</v>
      </c>
      <c r="AD290" s="90">
        <f t="shared" si="229"/>
        <v>82257.333333333328</v>
      </c>
      <c r="AE290" s="91">
        <f t="shared" si="206"/>
        <v>987088.00000000012</v>
      </c>
      <c r="AF290" s="90">
        <f t="shared" si="221"/>
        <v>0</v>
      </c>
      <c r="AG290" s="90">
        <f t="shared" si="222"/>
        <v>0</v>
      </c>
      <c r="AH290" s="90">
        <f t="shared" si="223"/>
        <v>0</v>
      </c>
      <c r="AI290" s="90">
        <f t="shared" si="224"/>
        <v>0</v>
      </c>
      <c r="AJ290" s="91"/>
      <c r="AK290" s="92"/>
    </row>
    <row r="291" spans="1:37" ht="30" x14ac:dyDescent="0.25">
      <c r="A291" s="86">
        <f t="shared" si="228"/>
        <v>265</v>
      </c>
      <c r="B291" s="86"/>
      <c r="C291" s="86">
        <f t="shared" si="227"/>
        <v>19</v>
      </c>
      <c r="D291" s="87" t="s">
        <v>670</v>
      </c>
      <c r="E291" s="99">
        <v>618</v>
      </c>
      <c r="F291" s="77" t="str">
        <f t="shared" si="212"/>
        <v>от 100 до 900 жителей</v>
      </c>
      <c r="G291" s="100">
        <f t="shared" si="213"/>
        <v>1</v>
      </c>
      <c r="H291" s="88" t="str">
        <f t="shared" si="208"/>
        <v>1</v>
      </c>
      <c r="I291" s="80" t="str">
        <f t="shared" si="214"/>
        <v>не соответствует</v>
      </c>
      <c r="J291" s="80" t="str">
        <f t="shared" si="209"/>
        <v>0,75</v>
      </c>
      <c r="K291" s="80">
        <v>0</v>
      </c>
      <c r="L291" s="80" t="str">
        <f t="shared" si="215"/>
        <v>не укомплектован</v>
      </c>
      <c r="M291" s="80" t="str">
        <f t="shared" si="210"/>
        <v>0,25</v>
      </c>
      <c r="N291" s="103">
        <v>1</v>
      </c>
      <c r="O291" s="81">
        <f t="shared" si="216"/>
        <v>0.1875</v>
      </c>
      <c r="P291" s="89">
        <f t="shared" si="217"/>
        <v>1316117</v>
      </c>
      <c r="Q291" s="89">
        <f t="shared" si="218"/>
        <v>987087.75</v>
      </c>
      <c r="R291" s="89">
        <f t="shared" si="219"/>
        <v>246772</v>
      </c>
      <c r="S291" s="90">
        <f t="shared" si="225"/>
        <v>20564.333333333332</v>
      </c>
      <c r="T291" s="90">
        <f t="shared" si="229"/>
        <v>20564.333333333332</v>
      </c>
      <c r="U291" s="90">
        <f t="shared" si="229"/>
        <v>20564.333333333332</v>
      </c>
      <c r="V291" s="90">
        <f t="shared" si="229"/>
        <v>20564.333333333332</v>
      </c>
      <c r="W291" s="90">
        <f t="shared" si="229"/>
        <v>20564.333333333332</v>
      </c>
      <c r="X291" s="90">
        <f t="shared" si="229"/>
        <v>20564.333333333332</v>
      </c>
      <c r="Y291" s="90">
        <f t="shared" si="229"/>
        <v>20564.333333333332</v>
      </c>
      <c r="Z291" s="90">
        <f t="shared" si="229"/>
        <v>20564.333333333332</v>
      </c>
      <c r="AA291" s="90">
        <f t="shared" si="229"/>
        <v>20564.333333333332</v>
      </c>
      <c r="AB291" s="90">
        <f t="shared" si="229"/>
        <v>20564.333333333332</v>
      </c>
      <c r="AC291" s="90">
        <f t="shared" si="229"/>
        <v>20564.333333333332</v>
      </c>
      <c r="AD291" s="90">
        <f t="shared" si="229"/>
        <v>20564.333333333332</v>
      </c>
      <c r="AE291" s="91">
        <f t="shared" si="206"/>
        <v>246772.00000000003</v>
      </c>
      <c r="AF291" s="90">
        <f t="shared" si="221"/>
        <v>11700</v>
      </c>
      <c r="AG291" s="90">
        <f t="shared" si="222"/>
        <v>11700</v>
      </c>
      <c r="AH291" s="90">
        <f t="shared" si="223"/>
        <v>11700</v>
      </c>
      <c r="AI291" s="90">
        <f t="shared" si="224"/>
        <v>11700</v>
      </c>
      <c r="AJ291" s="91">
        <v>46800</v>
      </c>
      <c r="AK291" s="92"/>
    </row>
    <row r="292" spans="1:37" ht="30" x14ac:dyDescent="0.25">
      <c r="A292" s="86">
        <f t="shared" si="228"/>
        <v>266</v>
      </c>
      <c r="B292" s="86"/>
      <c r="C292" s="86">
        <f t="shared" si="227"/>
        <v>20</v>
      </c>
      <c r="D292" s="87" t="s">
        <v>671</v>
      </c>
      <c r="E292" s="99">
        <v>162</v>
      </c>
      <c r="F292" s="77" t="str">
        <f t="shared" si="212"/>
        <v>от 100 до 900 жителей</v>
      </c>
      <c r="G292" s="100">
        <f t="shared" si="213"/>
        <v>1</v>
      </c>
      <c r="H292" s="88" t="str">
        <f t="shared" si="208"/>
        <v>1</v>
      </c>
      <c r="I292" s="80" t="str">
        <f t="shared" si="214"/>
        <v>не соответствует</v>
      </c>
      <c r="J292" s="80" t="str">
        <f t="shared" si="209"/>
        <v>0,75</v>
      </c>
      <c r="K292" s="80">
        <v>0</v>
      </c>
      <c r="L292" s="80" t="str">
        <f t="shared" si="215"/>
        <v>укомплектован</v>
      </c>
      <c r="M292" s="80" t="str">
        <f t="shared" si="210"/>
        <v>1</v>
      </c>
      <c r="N292" s="102">
        <v>0</v>
      </c>
      <c r="O292" s="81">
        <f t="shared" si="216"/>
        <v>0.75</v>
      </c>
      <c r="P292" s="89">
        <f t="shared" si="217"/>
        <v>1316117</v>
      </c>
      <c r="Q292" s="89">
        <f t="shared" si="218"/>
        <v>987087.75</v>
      </c>
      <c r="R292" s="89">
        <f t="shared" si="219"/>
        <v>987088</v>
      </c>
      <c r="S292" s="90">
        <f t="shared" si="225"/>
        <v>82257.333333333328</v>
      </c>
      <c r="T292" s="90">
        <f t="shared" si="229"/>
        <v>82257.333333333328</v>
      </c>
      <c r="U292" s="90">
        <f t="shared" si="229"/>
        <v>82257.333333333328</v>
      </c>
      <c r="V292" s="90">
        <f t="shared" si="229"/>
        <v>82257.333333333328</v>
      </c>
      <c r="W292" s="90">
        <f t="shared" si="229"/>
        <v>82257.333333333328</v>
      </c>
      <c r="X292" s="90">
        <f t="shared" si="229"/>
        <v>82257.333333333328</v>
      </c>
      <c r="Y292" s="90">
        <f t="shared" si="229"/>
        <v>82257.333333333328</v>
      </c>
      <c r="Z292" s="90">
        <f t="shared" si="229"/>
        <v>82257.333333333328</v>
      </c>
      <c r="AA292" s="90">
        <f t="shared" si="229"/>
        <v>82257.333333333328</v>
      </c>
      <c r="AB292" s="90">
        <f t="shared" si="229"/>
        <v>82257.333333333328</v>
      </c>
      <c r="AC292" s="90">
        <f t="shared" si="229"/>
        <v>82257.333333333328</v>
      </c>
      <c r="AD292" s="90">
        <f t="shared" si="229"/>
        <v>82257.333333333328</v>
      </c>
      <c r="AE292" s="91">
        <f t="shared" si="206"/>
        <v>987088.00000000012</v>
      </c>
      <c r="AF292" s="90">
        <f t="shared" si="221"/>
        <v>13670.88</v>
      </c>
      <c r="AG292" s="90">
        <f t="shared" si="222"/>
        <v>13670.88</v>
      </c>
      <c r="AH292" s="90">
        <f t="shared" si="223"/>
        <v>13670.88</v>
      </c>
      <c r="AI292" s="90">
        <f t="shared" si="224"/>
        <v>13670.88</v>
      </c>
      <c r="AJ292" s="91">
        <v>54683.519999999997</v>
      </c>
      <c r="AK292" s="92"/>
    </row>
    <row r="293" spans="1:37" ht="30" x14ac:dyDescent="0.25">
      <c r="A293" s="86">
        <f t="shared" si="228"/>
        <v>267</v>
      </c>
      <c r="B293" s="86"/>
      <c r="C293" s="86">
        <f t="shared" si="227"/>
        <v>21</v>
      </c>
      <c r="D293" s="87" t="s">
        <v>672</v>
      </c>
      <c r="E293" s="99">
        <v>276</v>
      </c>
      <c r="F293" s="77" t="str">
        <f t="shared" si="212"/>
        <v>от 100 до 900 жителей</v>
      </c>
      <c r="G293" s="100">
        <f t="shared" si="213"/>
        <v>1</v>
      </c>
      <c r="H293" s="88" t="str">
        <f t="shared" si="208"/>
        <v>1</v>
      </c>
      <c r="I293" s="80" t="str">
        <f t="shared" si="214"/>
        <v>соответствует</v>
      </c>
      <c r="J293" s="80" t="str">
        <f t="shared" si="209"/>
        <v>1</v>
      </c>
      <c r="K293" s="80">
        <v>1</v>
      </c>
      <c r="L293" s="80" t="str">
        <f t="shared" si="215"/>
        <v>укомплектован</v>
      </c>
      <c r="M293" s="80" t="str">
        <f t="shared" si="210"/>
        <v>1</v>
      </c>
      <c r="N293" s="102"/>
      <c r="O293" s="81">
        <f t="shared" si="216"/>
        <v>1</v>
      </c>
      <c r="P293" s="89">
        <f t="shared" si="217"/>
        <v>1316117</v>
      </c>
      <c r="Q293" s="89">
        <f t="shared" si="218"/>
        <v>1316117</v>
      </c>
      <c r="R293" s="89">
        <f t="shared" si="219"/>
        <v>1316117</v>
      </c>
      <c r="S293" s="90">
        <f t="shared" si="225"/>
        <v>109676.41666666667</v>
      </c>
      <c r="T293" s="90">
        <f t="shared" si="229"/>
        <v>109676.41666666667</v>
      </c>
      <c r="U293" s="90">
        <f t="shared" si="229"/>
        <v>109676.41666666667</v>
      </c>
      <c r="V293" s="90">
        <f t="shared" si="229"/>
        <v>109676.41666666667</v>
      </c>
      <c r="W293" s="90">
        <f t="shared" si="229"/>
        <v>109676.41666666667</v>
      </c>
      <c r="X293" s="90">
        <f t="shared" si="229"/>
        <v>109676.41666666667</v>
      </c>
      <c r="Y293" s="90">
        <f t="shared" si="229"/>
        <v>109676.41666666667</v>
      </c>
      <c r="Z293" s="90">
        <f t="shared" si="229"/>
        <v>109676.41666666667</v>
      </c>
      <c r="AA293" s="90">
        <f t="shared" si="229"/>
        <v>109676.41666666667</v>
      </c>
      <c r="AB293" s="90">
        <f t="shared" si="229"/>
        <v>109676.41666666667</v>
      </c>
      <c r="AC293" s="90">
        <f t="shared" si="229"/>
        <v>109676.41666666667</v>
      </c>
      <c r="AD293" s="90">
        <f t="shared" si="229"/>
        <v>109676.41666666667</v>
      </c>
      <c r="AE293" s="91">
        <f t="shared" si="206"/>
        <v>1316117</v>
      </c>
      <c r="AF293" s="90">
        <f t="shared" si="221"/>
        <v>13670.88</v>
      </c>
      <c r="AG293" s="90">
        <f t="shared" si="222"/>
        <v>13670.88</v>
      </c>
      <c r="AH293" s="90">
        <f t="shared" si="223"/>
        <v>13670.88</v>
      </c>
      <c r="AI293" s="90">
        <f t="shared" si="224"/>
        <v>13670.88</v>
      </c>
      <c r="AJ293" s="91">
        <v>54683.519999999997</v>
      </c>
      <c r="AK293" s="92"/>
    </row>
    <row r="294" spans="1:37" ht="30" x14ac:dyDescent="0.25">
      <c r="A294" s="86">
        <f t="shared" si="228"/>
        <v>268</v>
      </c>
      <c r="B294" s="86"/>
      <c r="C294" s="86">
        <f t="shared" si="227"/>
        <v>22</v>
      </c>
      <c r="D294" s="87" t="s">
        <v>673</v>
      </c>
      <c r="E294" s="99">
        <v>345</v>
      </c>
      <c r="F294" s="77" t="str">
        <f t="shared" si="212"/>
        <v>от 100 до 900 жителей</v>
      </c>
      <c r="G294" s="100">
        <f t="shared" si="213"/>
        <v>1</v>
      </c>
      <c r="H294" s="88" t="str">
        <f t="shared" si="208"/>
        <v>1</v>
      </c>
      <c r="I294" s="80" t="str">
        <f t="shared" si="214"/>
        <v>соответствует</v>
      </c>
      <c r="J294" s="80" t="str">
        <f t="shared" si="209"/>
        <v>1</v>
      </c>
      <c r="K294" s="80">
        <v>1</v>
      </c>
      <c r="L294" s="80" t="str">
        <f t="shared" si="215"/>
        <v>укомплектован</v>
      </c>
      <c r="M294" s="80" t="str">
        <f t="shared" si="210"/>
        <v>1</v>
      </c>
      <c r="N294" s="102"/>
      <c r="O294" s="81">
        <f t="shared" si="216"/>
        <v>1</v>
      </c>
      <c r="P294" s="89">
        <f t="shared" si="217"/>
        <v>1316117</v>
      </c>
      <c r="Q294" s="89">
        <f t="shared" si="218"/>
        <v>1316117</v>
      </c>
      <c r="R294" s="89">
        <f t="shared" si="219"/>
        <v>1316117</v>
      </c>
      <c r="S294" s="90">
        <f t="shared" si="225"/>
        <v>109676.41666666667</v>
      </c>
      <c r="T294" s="90">
        <f t="shared" si="229"/>
        <v>109676.41666666667</v>
      </c>
      <c r="U294" s="90">
        <f t="shared" si="229"/>
        <v>109676.41666666667</v>
      </c>
      <c r="V294" s="90">
        <f t="shared" si="229"/>
        <v>109676.41666666667</v>
      </c>
      <c r="W294" s="90">
        <f t="shared" si="229"/>
        <v>109676.41666666667</v>
      </c>
      <c r="X294" s="90">
        <f t="shared" si="229"/>
        <v>109676.41666666667</v>
      </c>
      <c r="Y294" s="90">
        <f t="shared" si="229"/>
        <v>109676.41666666667</v>
      </c>
      <c r="Z294" s="90">
        <f t="shared" si="229"/>
        <v>109676.41666666667</v>
      </c>
      <c r="AA294" s="90">
        <f t="shared" si="229"/>
        <v>109676.41666666667</v>
      </c>
      <c r="AB294" s="90">
        <f t="shared" si="229"/>
        <v>109676.41666666667</v>
      </c>
      <c r="AC294" s="90">
        <f t="shared" si="229"/>
        <v>109676.41666666667</v>
      </c>
      <c r="AD294" s="90">
        <f t="shared" si="229"/>
        <v>109676.41666666667</v>
      </c>
      <c r="AE294" s="91">
        <f t="shared" si="206"/>
        <v>1316117</v>
      </c>
      <c r="AF294" s="90">
        <f t="shared" si="221"/>
        <v>13670.88</v>
      </c>
      <c r="AG294" s="90">
        <f t="shared" si="222"/>
        <v>13670.88</v>
      </c>
      <c r="AH294" s="90">
        <f t="shared" si="223"/>
        <v>13670.88</v>
      </c>
      <c r="AI294" s="90">
        <f t="shared" si="224"/>
        <v>13670.88</v>
      </c>
      <c r="AJ294" s="91">
        <v>54683.519999999997</v>
      </c>
      <c r="AK294" s="92"/>
    </row>
    <row r="295" spans="1:37" ht="30" x14ac:dyDescent="0.25">
      <c r="A295" s="86">
        <f t="shared" si="228"/>
        <v>269</v>
      </c>
      <c r="B295" s="86"/>
      <c r="C295" s="86">
        <f t="shared" si="227"/>
        <v>23</v>
      </c>
      <c r="D295" s="87" t="s">
        <v>674</v>
      </c>
      <c r="E295" s="99">
        <v>157</v>
      </c>
      <c r="F295" s="77" t="str">
        <f t="shared" si="212"/>
        <v>от 100 до 900 жителей</v>
      </c>
      <c r="G295" s="100">
        <f t="shared" si="213"/>
        <v>1</v>
      </c>
      <c r="H295" s="88" t="str">
        <f t="shared" si="208"/>
        <v>1</v>
      </c>
      <c r="I295" s="80" t="str">
        <f t="shared" si="214"/>
        <v>не соответствует</v>
      </c>
      <c r="J295" s="80" t="str">
        <f t="shared" si="209"/>
        <v>0,75</v>
      </c>
      <c r="K295" s="80">
        <v>0</v>
      </c>
      <c r="L295" s="80" t="str">
        <f t="shared" si="215"/>
        <v>укомплектован</v>
      </c>
      <c r="M295" s="80" t="str">
        <f t="shared" si="210"/>
        <v>1</v>
      </c>
      <c r="N295" s="102">
        <v>0</v>
      </c>
      <c r="O295" s="81">
        <f t="shared" si="216"/>
        <v>0.75</v>
      </c>
      <c r="P295" s="89">
        <f t="shared" si="217"/>
        <v>1316117</v>
      </c>
      <c r="Q295" s="89">
        <f t="shared" si="218"/>
        <v>987087.75</v>
      </c>
      <c r="R295" s="89">
        <f t="shared" si="219"/>
        <v>987088</v>
      </c>
      <c r="S295" s="90">
        <f t="shared" si="225"/>
        <v>82257.333333333328</v>
      </c>
      <c r="T295" s="90">
        <f t="shared" si="229"/>
        <v>82257.333333333328</v>
      </c>
      <c r="U295" s="90">
        <f t="shared" si="229"/>
        <v>82257.333333333328</v>
      </c>
      <c r="V295" s="90">
        <f t="shared" si="229"/>
        <v>82257.333333333328</v>
      </c>
      <c r="W295" s="90">
        <f t="shared" si="229"/>
        <v>82257.333333333328</v>
      </c>
      <c r="X295" s="90">
        <f t="shared" si="229"/>
        <v>82257.333333333328</v>
      </c>
      <c r="Y295" s="90">
        <f t="shared" si="229"/>
        <v>82257.333333333328</v>
      </c>
      <c r="Z295" s="90">
        <f t="shared" si="229"/>
        <v>82257.333333333328</v>
      </c>
      <c r="AA295" s="90">
        <f t="shared" si="229"/>
        <v>82257.333333333328</v>
      </c>
      <c r="AB295" s="90">
        <f t="shared" si="229"/>
        <v>82257.333333333328</v>
      </c>
      <c r="AC295" s="90">
        <f t="shared" si="229"/>
        <v>82257.333333333328</v>
      </c>
      <c r="AD295" s="90">
        <f t="shared" si="229"/>
        <v>82257.333333333328</v>
      </c>
      <c r="AE295" s="91">
        <f t="shared" si="206"/>
        <v>987088.00000000012</v>
      </c>
      <c r="AF295" s="90">
        <f t="shared" si="221"/>
        <v>13670.88</v>
      </c>
      <c r="AG295" s="90">
        <f t="shared" si="222"/>
        <v>13670.88</v>
      </c>
      <c r="AH295" s="90">
        <f t="shared" si="223"/>
        <v>13670.88</v>
      </c>
      <c r="AI295" s="90">
        <f t="shared" si="224"/>
        <v>13670.88</v>
      </c>
      <c r="AJ295" s="91">
        <v>54683.519999999997</v>
      </c>
      <c r="AK295" s="92"/>
    </row>
    <row r="296" spans="1:37" ht="30" x14ac:dyDescent="0.25">
      <c r="A296" s="86">
        <f t="shared" si="228"/>
        <v>270</v>
      </c>
      <c r="B296" s="86"/>
      <c r="C296" s="86">
        <f t="shared" si="227"/>
        <v>24</v>
      </c>
      <c r="D296" s="87" t="s">
        <v>675</v>
      </c>
      <c r="E296" s="99">
        <v>691</v>
      </c>
      <c r="F296" s="77" t="str">
        <f t="shared" si="212"/>
        <v>от 100 до 900 жителей</v>
      </c>
      <c r="G296" s="100">
        <f t="shared" si="213"/>
        <v>1</v>
      </c>
      <c r="H296" s="88" t="str">
        <f t="shared" si="208"/>
        <v>1</v>
      </c>
      <c r="I296" s="80" t="str">
        <f t="shared" si="214"/>
        <v>не соответствует</v>
      </c>
      <c r="J296" s="80" t="str">
        <f t="shared" si="209"/>
        <v>0,75</v>
      </c>
      <c r="K296" s="80">
        <v>0</v>
      </c>
      <c r="L296" s="80" t="str">
        <f t="shared" si="215"/>
        <v>укомплектован</v>
      </c>
      <c r="M296" s="80" t="str">
        <f t="shared" si="210"/>
        <v>1</v>
      </c>
      <c r="N296" s="102"/>
      <c r="O296" s="81">
        <f t="shared" si="216"/>
        <v>0.75</v>
      </c>
      <c r="P296" s="89">
        <f t="shared" si="217"/>
        <v>1316117</v>
      </c>
      <c r="Q296" s="89">
        <f t="shared" si="218"/>
        <v>987087.75</v>
      </c>
      <c r="R296" s="89">
        <f t="shared" si="219"/>
        <v>987088</v>
      </c>
      <c r="S296" s="90">
        <f t="shared" si="225"/>
        <v>82257.333333333328</v>
      </c>
      <c r="T296" s="90">
        <f t="shared" si="229"/>
        <v>82257.333333333328</v>
      </c>
      <c r="U296" s="90">
        <f t="shared" si="229"/>
        <v>82257.333333333328</v>
      </c>
      <c r="V296" s="90">
        <f t="shared" si="229"/>
        <v>82257.333333333328</v>
      </c>
      <c r="W296" s="90">
        <f t="shared" si="229"/>
        <v>82257.333333333328</v>
      </c>
      <c r="X296" s="90">
        <f t="shared" si="229"/>
        <v>82257.333333333328</v>
      </c>
      <c r="Y296" s="90">
        <f t="shared" si="229"/>
        <v>82257.333333333328</v>
      </c>
      <c r="Z296" s="90">
        <f t="shared" si="229"/>
        <v>82257.333333333328</v>
      </c>
      <c r="AA296" s="90">
        <f t="shared" si="229"/>
        <v>82257.333333333328</v>
      </c>
      <c r="AB296" s="90">
        <f t="shared" si="229"/>
        <v>82257.333333333328</v>
      </c>
      <c r="AC296" s="90">
        <f t="shared" si="229"/>
        <v>82257.333333333328</v>
      </c>
      <c r="AD296" s="90">
        <f t="shared" si="229"/>
        <v>82257.333333333328</v>
      </c>
      <c r="AE296" s="91">
        <f t="shared" si="206"/>
        <v>987088.00000000012</v>
      </c>
      <c r="AF296" s="90">
        <f t="shared" si="221"/>
        <v>11700</v>
      </c>
      <c r="AG296" s="90">
        <f t="shared" si="222"/>
        <v>11700</v>
      </c>
      <c r="AH296" s="90">
        <f t="shared" si="223"/>
        <v>11700</v>
      </c>
      <c r="AI296" s="90">
        <f t="shared" si="224"/>
        <v>11700</v>
      </c>
      <c r="AJ296" s="91">
        <v>46800</v>
      </c>
      <c r="AK296" s="92"/>
    </row>
    <row r="297" spans="1:37" ht="30" x14ac:dyDescent="0.25">
      <c r="A297" s="86">
        <f t="shared" si="228"/>
        <v>271</v>
      </c>
      <c r="B297" s="86"/>
      <c r="C297" s="86">
        <f t="shared" si="227"/>
        <v>25</v>
      </c>
      <c r="D297" s="87" t="s">
        <v>676</v>
      </c>
      <c r="E297" s="99">
        <v>641</v>
      </c>
      <c r="F297" s="77" t="str">
        <f t="shared" si="212"/>
        <v>от 100 до 900 жителей</v>
      </c>
      <c r="G297" s="100">
        <f t="shared" si="213"/>
        <v>1</v>
      </c>
      <c r="H297" s="88" t="str">
        <f t="shared" si="208"/>
        <v>1</v>
      </c>
      <c r="I297" s="80" t="str">
        <f t="shared" si="214"/>
        <v>не соответствует</v>
      </c>
      <c r="J297" s="80" t="str">
        <f t="shared" si="209"/>
        <v>0,75</v>
      </c>
      <c r="K297" s="80">
        <v>0</v>
      </c>
      <c r="L297" s="80" t="str">
        <f t="shared" si="215"/>
        <v>укомплектован</v>
      </c>
      <c r="M297" s="80" t="str">
        <f t="shared" si="210"/>
        <v>1</v>
      </c>
      <c r="N297" s="102">
        <v>0</v>
      </c>
      <c r="O297" s="81">
        <f t="shared" si="216"/>
        <v>0.75</v>
      </c>
      <c r="P297" s="89">
        <f t="shared" si="217"/>
        <v>1316117</v>
      </c>
      <c r="Q297" s="89">
        <f t="shared" si="218"/>
        <v>987087.75</v>
      </c>
      <c r="R297" s="89">
        <f t="shared" si="219"/>
        <v>987088</v>
      </c>
      <c r="S297" s="90">
        <f t="shared" si="225"/>
        <v>82257.333333333328</v>
      </c>
      <c r="T297" s="90">
        <f t="shared" si="229"/>
        <v>82257.333333333328</v>
      </c>
      <c r="U297" s="90">
        <f t="shared" si="229"/>
        <v>82257.333333333328</v>
      </c>
      <c r="V297" s="90">
        <f t="shared" si="229"/>
        <v>82257.333333333328</v>
      </c>
      <c r="W297" s="90">
        <f t="shared" si="229"/>
        <v>82257.333333333328</v>
      </c>
      <c r="X297" s="90">
        <f t="shared" si="229"/>
        <v>82257.333333333328</v>
      </c>
      <c r="Y297" s="90">
        <f t="shared" si="229"/>
        <v>82257.333333333328</v>
      </c>
      <c r="Z297" s="90">
        <f t="shared" si="229"/>
        <v>82257.333333333328</v>
      </c>
      <c r="AA297" s="90">
        <f t="shared" si="229"/>
        <v>82257.333333333328</v>
      </c>
      <c r="AB297" s="90">
        <f t="shared" si="229"/>
        <v>82257.333333333328</v>
      </c>
      <c r="AC297" s="90">
        <f t="shared" si="229"/>
        <v>82257.333333333328</v>
      </c>
      <c r="AD297" s="90">
        <f t="shared" si="229"/>
        <v>82257.333333333328</v>
      </c>
      <c r="AE297" s="91">
        <f t="shared" si="206"/>
        <v>987088.00000000012</v>
      </c>
      <c r="AF297" s="90">
        <f t="shared" si="221"/>
        <v>0</v>
      </c>
      <c r="AG297" s="90">
        <f t="shared" si="222"/>
        <v>0</v>
      </c>
      <c r="AH297" s="90">
        <f t="shared" si="223"/>
        <v>0</v>
      </c>
      <c r="AI297" s="90">
        <f t="shared" si="224"/>
        <v>0</v>
      </c>
      <c r="AJ297" s="91"/>
      <c r="AK297" s="92"/>
    </row>
    <row r="298" spans="1:37" x14ac:dyDescent="0.25">
      <c r="A298" s="86">
        <f t="shared" si="228"/>
        <v>272</v>
      </c>
      <c r="B298" s="86"/>
      <c r="C298" s="86">
        <f t="shared" si="227"/>
        <v>26</v>
      </c>
      <c r="D298" s="87" t="s">
        <v>677</v>
      </c>
      <c r="E298" s="99">
        <v>274</v>
      </c>
      <c r="F298" s="77" t="str">
        <f t="shared" si="212"/>
        <v>от 100 до 900 жителей</v>
      </c>
      <c r="G298" s="100">
        <f t="shared" si="213"/>
        <v>1</v>
      </c>
      <c r="H298" s="88" t="str">
        <f t="shared" si="208"/>
        <v>1</v>
      </c>
      <c r="I298" s="80" t="str">
        <f t="shared" si="214"/>
        <v>не соответствует</v>
      </c>
      <c r="J298" s="80" t="str">
        <f t="shared" si="209"/>
        <v>0,75</v>
      </c>
      <c r="K298" s="80">
        <v>0</v>
      </c>
      <c r="L298" s="80" t="str">
        <f t="shared" si="215"/>
        <v>не укомплектован</v>
      </c>
      <c r="M298" s="80" t="str">
        <f t="shared" si="210"/>
        <v>0,25</v>
      </c>
      <c r="N298" s="103">
        <v>1</v>
      </c>
      <c r="O298" s="81">
        <f t="shared" si="216"/>
        <v>0.1875</v>
      </c>
      <c r="P298" s="89">
        <f t="shared" si="217"/>
        <v>1316117</v>
      </c>
      <c r="Q298" s="89">
        <f t="shared" si="218"/>
        <v>987087.75</v>
      </c>
      <c r="R298" s="89">
        <f t="shared" si="219"/>
        <v>246772</v>
      </c>
      <c r="S298" s="90">
        <f t="shared" si="225"/>
        <v>20564.333333333332</v>
      </c>
      <c r="T298" s="90">
        <f t="shared" si="229"/>
        <v>20564.333333333332</v>
      </c>
      <c r="U298" s="90">
        <f t="shared" si="229"/>
        <v>20564.333333333332</v>
      </c>
      <c r="V298" s="90">
        <f t="shared" si="229"/>
        <v>20564.333333333332</v>
      </c>
      <c r="W298" s="90">
        <f t="shared" si="229"/>
        <v>20564.333333333332</v>
      </c>
      <c r="X298" s="90">
        <f t="shared" si="229"/>
        <v>20564.333333333332</v>
      </c>
      <c r="Y298" s="90">
        <f t="shared" si="229"/>
        <v>20564.333333333332</v>
      </c>
      <c r="Z298" s="90">
        <f t="shared" si="229"/>
        <v>20564.333333333332</v>
      </c>
      <c r="AA298" s="90">
        <f t="shared" si="229"/>
        <v>20564.333333333332</v>
      </c>
      <c r="AB298" s="90">
        <f t="shared" si="229"/>
        <v>20564.333333333332</v>
      </c>
      <c r="AC298" s="90">
        <f t="shared" si="229"/>
        <v>20564.333333333332</v>
      </c>
      <c r="AD298" s="90">
        <f t="shared" si="229"/>
        <v>20564.333333333332</v>
      </c>
      <c r="AE298" s="91">
        <f t="shared" si="206"/>
        <v>246772.00000000003</v>
      </c>
      <c r="AF298" s="90">
        <f t="shared" si="221"/>
        <v>11700</v>
      </c>
      <c r="AG298" s="90">
        <f t="shared" si="222"/>
        <v>11700</v>
      </c>
      <c r="AH298" s="90">
        <f t="shared" si="223"/>
        <v>11700</v>
      </c>
      <c r="AI298" s="90">
        <f t="shared" si="224"/>
        <v>11700</v>
      </c>
      <c r="AJ298" s="91">
        <v>46800</v>
      </c>
      <c r="AK298" s="92"/>
    </row>
    <row r="299" spans="1:37" ht="30" x14ac:dyDescent="0.25">
      <c r="A299" s="86">
        <f t="shared" si="228"/>
        <v>273</v>
      </c>
      <c r="B299" s="86"/>
      <c r="C299" s="86">
        <f t="shared" si="227"/>
        <v>27</v>
      </c>
      <c r="D299" s="87" t="s">
        <v>678</v>
      </c>
      <c r="E299" s="99">
        <v>473</v>
      </c>
      <c r="F299" s="77" t="str">
        <f t="shared" si="212"/>
        <v>от 100 до 900 жителей</v>
      </c>
      <c r="G299" s="100">
        <f t="shared" si="213"/>
        <v>1</v>
      </c>
      <c r="H299" s="88" t="str">
        <f t="shared" si="208"/>
        <v>1</v>
      </c>
      <c r="I299" s="80" t="str">
        <f t="shared" si="214"/>
        <v>не соответствует</v>
      </c>
      <c r="J299" s="80" t="str">
        <f t="shared" si="209"/>
        <v>0,75</v>
      </c>
      <c r="K299" s="80">
        <v>0</v>
      </c>
      <c r="L299" s="80" t="str">
        <f t="shared" si="215"/>
        <v>укомплектован</v>
      </c>
      <c r="M299" s="80" t="str">
        <f t="shared" si="210"/>
        <v>1</v>
      </c>
      <c r="N299" s="102"/>
      <c r="O299" s="81">
        <f t="shared" si="216"/>
        <v>0.75</v>
      </c>
      <c r="P299" s="89">
        <f t="shared" si="217"/>
        <v>1316117</v>
      </c>
      <c r="Q299" s="89">
        <f t="shared" si="218"/>
        <v>987087.75</v>
      </c>
      <c r="R299" s="89">
        <f t="shared" si="219"/>
        <v>987088</v>
      </c>
      <c r="S299" s="90">
        <f t="shared" si="225"/>
        <v>82257.333333333328</v>
      </c>
      <c r="T299" s="90">
        <f t="shared" si="229"/>
        <v>82257.333333333328</v>
      </c>
      <c r="U299" s="90">
        <f t="shared" si="229"/>
        <v>82257.333333333328</v>
      </c>
      <c r="V299" s="90">
        <f t="shared" si="229"/>
        <v>82257.333333333328</v>
      </c>
      <c r="W299" s="90">
        <f t="shared" si="229"/>
        <v>82257.333333333328</v>
      </c>
      <c r="X299" s="90">
        <f t="shared" si="229"/>
        <v>82257.333333333328</v>
      </c>
      <c r="Y299" s="90">
        <f t="shared" si="229"/>
        <v>82257.333333333328</v>
      </c>
      <c r="Z299" s="90">
        <f t="shared" si="229"/>
        <v>82257.333333333328</v>
      </c>
      <c r="AA299" s="90">
        <f t="shared" si="229"/>
        <v>82257.333333333328</v>
      </c>
      <c r="AB299" s="90">
        <f t="shared" si="229"/>
        <v>82257.333333333328</v>
      </c>
      <c r="AC299" s="90">
        <f t="shared" si="229"/>
        <v>82257.333333333328</v>
      </c>
      <c r="AD299" s="90">
        <f t="shared" si="229"/>
        <v>82257.333333333328</v>
      </c>
      <c r="AE299" s="91">
        <f t="shared" si="206"/>
        <v>987088.00000000012</v>
      </c>
      <c r="AF299" s="90">
        <f t="shared" si="221"/>
        <v>11700</v>
      </c>
      <c r="AG299" s="90">
        <f t="shared" si="222"/>
        <v>11700</v>
      </c>
      <c r="AH299" s="90">
        <f t="shared" si="223"/>
        <v>11700</v>
      </c>
      <c r="AI299" s="90">
        <f t="shared" si="224"/>
        <v>11700</v>
      </c>
      <c r="AJ299" s="91">
        <v>46800</v>
      </c>
      <c r="AK299" s="92"/>
    </row>
    <row r="300" spans="1:37" ht="30" x14ac:dyDescent="0.25">
      <c r="A300" s="86">
        <f t="shared" si="228"/>
        <v>274</v>
      </c>
      <c r="B300" s="86"/>
      <c r="C300" s="86">
        <f t="shared" si="227"/>
        <v>28</v>
      </c>
      <c r="D300" s="87" t="s">
        <v>679</v>
      </c>
      <c r="E300" s="99">
        <v>564</v>
      </c>
      <c r="F300" s="77" t="str">
        <f t="shared" si="212"/>
        <v>от 100 до 900 жителей</v>
      </c>
      <c r="G300" s="100">
        <f t="shared" si="213"/>
        <v>1</v>
      </c>
      <c r="H300" s="88" t="str">
        <f t="shared" si="208"/>
        <v>1</v>
      </c>
      <c r="I300" s="80" t="str">
        <f t="shared" si="214"/>
        <v>не соответствует</v>
      </c>
      <c r="J300" s="80" t="str">
        <f t="shared" si="209"/>
        <v>0,75</v>
      </c>
      <c r="K300" s="80">
        <v>0</v>
      </c>
      <c r="L300" s="80" t="str">
        <f t="shared" si="215"/>
        <v>укомплектован</v>
      </c>
      <c r="M300" s="80" t="str">
        <f t="shared" si="210"/>
        <v>1</v>
      </c>
      <c r="N300" s="102"/>
      <c r="O300" s="81">
        <f t="shared" si="216"/>
        <v>0.75</v>
      </c>
      <c r="P300" s="89">
        <f t="shared" si="217"/>
        <v>1316117</v>
      </c>
      <c r="Q300" s="89">
        <f t="shared" si="218"/>
        <v>987087.75</v>
      </c>
      <c r="R300" s="89">
        <f t="shared" si="219"/>
        <v>987088</v>
      </c>
      <c r="S300" s="90">
        <f t="shared" si="225"/>
        <v>82257.333333333328</v>
      </c>
      <c r="T300" s="90">
        <f t="shared" si="229"/>
        <v>82257.333333333328</v>
      </c>
      <c r="U300" s="90">
        <f t="shared" si="229"/>
        <v>82257.333333333328</v>
      </c>
      <c r="V300" s="90">
        <f t="shared" si="229"/>
        <v>82257.333333333328</v>
      </c>
      <c r="W300" s="90">
        <f t="shared" si="229"/>
        <v>82257.333333333328</v>
      </c>
      <c r="X300" s="90">
        <f t="shared" si="229"/>
        <v>82257.333333333328</v>
      </c>
      <c r="Y300" s="90">
        <f t="shared" si="229"/>
        <v>82257.333333333328</v>
      </c>
      <c r="Z300" s="90">
        <f t="shared" si="229"/>
        <v>82257.333333333328</v>
      </c>
      <c r="AA300" s="90">
        <f t="shared" si="229"/>
        <v>82257.333333333328</v>
      </c>
      <c r="AB300" s="90">
        <f t="shared" si="229"/>
        <v>82257.333333333328</v>
      </c>
      <c r="AC300" s="90">
        <f t="shared" si="229"/>
        <v>82257.333333333328</v>
      </c>
      <c r="AD300" s="90">
        <f t="shared" si="229"/>
        <v>82257.333333333328</v>
      </c>
      <c r="AE300" s="91">
        <f t="shared" si="206"/>
        <v>987088.00000000012</v>
      </c>
      <c r="AF300" s="90">
        <f t="shared" si="221"/>
        <v>13670.88</v>
      </c>
      <c r="AG300" s="90">
        <f t="shared" si="222"/>
        <v>13670.88</v>
      </c>
      <c r="AH300" s="90">
        <f t="shared" si="223"/>
        <v>13670.88</v>
      </c>
      <c r="AI300" s="90">
        <f t="shared" si="224"/>
        <v>13670.88</v>
      </c>
      <c r="AJ300" s="91">
        <v>54683.519999999997</v>
      </c>
      <c r="AK300" s="92"/>
    </row>
    <row r="301" spans="1:37" ht="30" x14ac:dyDescent="0.25">
      <c r="A301" s="86">
        <f t="shared" si="228"/>
        <v>275</v>
      </c>
      <c r="B301" s="86"/>
      <c r="C301" s="86">
        <f t="shared" si="227"/>
        <v>29</v>
      </c>
      <c r="D301" s="87" t="s">
        <v>680</v>
      </c>
      <c r="E301" s="99">
        <v>750</v>
      </c>
      <c r="F301" s="77" t="str">
        <f t="shared" si="212"/>
        <v>от 100 до 900 жителей</v>
      </c>
      <c r="G301" s="100">
        <f t="shared" si="213"/>
        <v>1</v>
      </c>
      <c r="H301" s="88" t="str">
        <f t="shared" si="208"/>
        <v>1</v>
      </c>
      <c r="I301" s="80" t="str">
        <f t="shared" si="214"/>
        <v>не соответствует</v>
      </c>
      <c r="J301" s="80" t="str">
        <f t="shared" si="209"/>
        <v>0,75</v>
      </c>
      <c r="K301" s="80">
        <v>0</v>
      </c>
      <c r="L301" s="80" t="str">
        <f t="shared" si="215"/>
        <v>укомплектован</v>
      </c>
      <c r="M301" s="80" t="str">
        <f t="shared" si="210"/>
        <v>1</v>
      </c>
      <c r="N301" s="102">
        <v>0</v>
      </c>
      <c r="O301" s="81">
        <f t="shared" si="216"/>
        <v>0.75</v>
      </c>
      <c r="P301" s="89">
        <f t="shared" si="217"/>
        <v>1316117</v>
      </c>
      <c r="Q301" s="89">
        <f t="shared" si="218"/>
        <v>987087.75</v>
      </c>
      <c r="R301" s="89">
        <f t="shared" si="219"/>
        <v>987088</v>
      </c>
      <c r="S301" s="90">
        <f t="shared" si="225"/>
        <v>82257.333333333328</v>
      </c>
      <c r="T301" s="90">
        <f t="shared" si="229"/>
        <v>82257.333333333328</v>
      </c>
      <c r="U301" s="90">
        <f t="shared" si="229"/>
        <v>82257.333333333328</v>
      </c>
      <c r="V301" s="90">
        <f t="shared" si="229"/>
        <v>82257.333333333328</v>
      </c>
      <c r="W301" s="90">
        <f t="shared" si="229"/>
        <v>82257.333333333328</v>
      </c>
      <c r="X301" s="90">
        <f t="shared" si="229"/>
        <v>82257.333333333328</v>
      </c>
      <c r="Y301" s="90">
        <f t="shared" si="229"/>
        <v>82257.333333333328</v>
      </c>
      <c r="Z301" s="90">
        <f t="shared" si="229"/>
        <v>82257.333333333328</v>
      </c>
      <c r="AA301" s="90">
        <f t="shared" si="229"/>
        <v>82257.333333333328</v>
      </c>
      <c r="AB301" s="90">
        <f t="shared" si="229"/>
        <v>82257.333333333328</v>
      </c>
      <c r="AC301" s="90">
        <f t="shared" si="229"/>
        <v>82257.333333333328</v>
      </c>
      <c r="AD301" s="90">
        <f t="shared" si="229"/>
        <v>82257.333333333328</v>
      </c>
      <c r="AE301" s="91">
        <f t="shared" si="206"/>
        <v>987088.00000000012</v>
      </c>
      <c r="AF301" s="90">
        <f t="shared" si="221"/>
        <v>11700</v>
      </c>
      <c r="AG301" s="90">
        <f t="shared" si="222"/>
        <v>11700</v>
      </c>
      <c r="AH301" s="90">
        <f t="shared" si="223"/>
        <v>11700</v>
      </c>
      <c r="AI301" s="90">
        <f t="shared" si="224"/>
        <v>11700</v>
      </c>
      <c r="AJ301" s="91">
        <v>46800</v>
      </c>
      <c r="AK301" s="92"/>
    </row>
    <row r="302" spans="1:37" ht="30" x14ac:dyDescent="0.25">
      <c r="A302" s="86">
        <f t="shared" si="228"/>
        <v>276</v>
      </c>
      <c r="B302" s="86"/>
      <c r="C302" s="86">
        <f t="shared" si="227"/>
        <v>30</v>
      </c>
      <c r="D302" s="87" t="s">
        <v>681</v>
      </c>
      <c r="E302" s="99">
        <v>178</v>
      </c>
      <c r="F302" s="77" t="str">
        <f t="shared" si="212"/>
        <v>от 100 до 900 жителей</v>
      </c>
      <c r="G302" s="100">
        <f t="shared" si="213"/>
        <v>1</v>
      </c>
      <c r="H302" s="88" t="str">
        <f t="shared" si="208"/>
        <v>1</v>
      </c>
      <c r="I302" s="80" t="str">
        <f t="shared" si="214"/>
        <v>не соответствует</v>
      </c>
      <c r="J302" s="80" t="str">
        <f t="shared" si="209"/>
        <v>0,75</v>
      </c>
      <c r="K302" s="80">
        <v>0</v>
      </c>
      <c r="L302" s="80" t="str">
        <f t="shared" si="215"/>
        <v>укомплектован</v>
      </c>
      <c r="M302" s="80" t="str">
        <f t="shared" si="210"/>
        <v>1</v>
      </c>
      <c r="N302" s="102"/>
      <c r="O302" s="81">
        <f t="shared" si="216"/>
        <v>0.75</v>
      </c>
      <c r="P302" s="89">
        <f t="shared" si="217"/>
        <v>1316117</v>
      </c>
      <c r="Q302" s="89">
        <f t="shared" si="218"/>
        <v>987087.75</v>
      </c>
      <c r="R302" s="89">
        <f t="shared" si="219"/>
        <v>987088</v>
      </c>
      <c r="S302" s="90">
        <f t="shared" si="225"/>
        <v>82257.333333333328</v>
      </c>
      <c r="T302" s="90">
        <f t="shared" si="229"/>
        <v>82257.333333333328</v>
      </c>
      <c r="U302" s="90">
        <f t="shared" si="229"/>
        <v>82257.333333333328</v>
      </c>
      <c r="V302" s="90">
        <f t="shared" si="229"/>
        <v>82257.333333333328</v>
      </c>
      <c r="W302" s="90">
        <f t="shared" si="229"/>
        <v>82257.333333333328</v>
      </c>
      <c r="X302" s="90">
        <f t="shared" si="229"/>
        <v>82257.333333333328</v>
      </c>
      <c r="Y302" s="90">
        <f t="shared" si="229"/>
        <v>82257.333333333328</v>
      </c>
      <c r="Z302" s="90">
        <f t="shared" si="229"/>
        <v>82257.333333333328</v>
      </c>
      <c r="AA302" s="90">
        <f t="shared" si="229"/>
        <v>82257.333333333328</v>
      </c>
      <c r="AB302" s="90">
        <f t="shared" si="229"/>
        <v>82257.333333333328</v>
      </c>
      <c r="AC302" s="90">
        <f t="shared" si="229"/>
        <v>82257.333333333328</v>
      </c>
      <c r="AD302" s="90">
        <f t="shared" si="229"/>
        <v>82257.333333333328</v>
      </c>
      <c r="AE302" s="91">
        <f t="shared" si="206"/>
        <v>987088.00000000012</v>
      </c>
      <c r="AF302" s="90">
        <f t="shared" si="221"/>
        <v>13670.88</v>
      </c>
      <c r="AG302" s="90">
        <f t="shared" si="222"/>
        <v>13670.88</v>
      </c>
      <c r="AH302" s="90">
        <f t="shared" si="223"/>
        <v>13670.88</v>
      </c>
      <c r="AI302" s="90">
        <f t="shared" si="224"/>
        <v>13670.88</v>
      </c>
      <c r="AJ302" s="91">
        <v>54683.519999999997</v>
      </c>
      <c r="AK302" s="92"/>
    </row>
    <row r="303" spans="1:37" ht="30" x14ac:dyDescent="0.25">
      <c r="A303" s="86">
        <f t="shared" si="228"/>
        <v>277</v>
      </c>
      <c r="B303" s="86"/>
      <c r="C303" s="86">
        <f t="shared" si="227"/>
        <v>31</v>
      </c>
      <c r="D303" s="87" t="s">
        <v>682</v>
      </c>
      <c r="E303" s="99">
        <v>74</v>
      </c>
      <c r="F303" s="77" t="str">
        <f t="shared" si="212"/>
        <v>до 100 жителей</v>
      </c>
      <c r="G303" s="100">
        <f t="shared" si="213"/>
        <v>0</v>
      </c>
      <c r="H303" s="88">
        <f t="shared" si="208"/>
        <v>0.9</v>
      </c>
      <c r="I303" s="80" t="str">
        <f t="shared" si="214"/>
        <v>не соответствует</v>
      </c>
      <c r="J303" s="80" t="str">
        <f t="shared" si="209"/>
        <v>0,75</v>
      </c>
      <c r="K303" s="80">
        <v>0</v>
      </c>
      <c r="L303" s="80" t="str">
        <f t="shared" si="215"/>
        <v>не укомплектован</v>
      </c>
      <c r="M303" s="80" t="str">
        <f t="shared" si="210"/>
        <v>0,25</v>
      </c>
      <c r="N303" s="103">
        <v>1</v>
      </c>
      <c r="O303" s="81">
        <f t="shared" si="216"/>
        <v>0.16875000000000001</v>
      </c>
      <c r="P303" s="89">
        <f t="shared" si="217"/>
        <v>1184505.3</v>
      </c>
      <c r="Q303" s="89">
        <f t="shared" si="218"/>
        <v>888378.97500000009</v>
      </c>
      <c r="R303" s="89">
        <f t="shared" si="219"/>
        <v>222095</v>
      </c>
      <c r="S303" s="90">
        <f t="shared" si="225"/>
        <v>18507.916666666668</v>
      </c>
      <c r="T303" s="90">
        <f t="shared" si="229"/>
        <v>18507.916666666668</v>
      </c>
      <c r="U303" s="90">
        <f t="shared" si="229"/>
        <v>18507.916666666668</v>
      </c>
      <c r="V303" s="90">
        <f t="shared" si="229"/>
        <v>18507.916666666668</v>
      </c>
      <c r="W303" s="90">
        <f t="shared" si="229"/>
        <v>18507.916666666668</v>
      </c>
      <c r="X303" s="90">
        <f t="shared" si="229"/>
        <v>18507.916666666668</v>
      </c>
      <c r="Y303" s="90">
        <f t="shared" si="229"/>
        <v>18507.916666666668</v>
      </c>
      <c r="Z303" s="90">
        <f t="shared" si="229"/>
        <v>18507.916666666668</v>
      </c>
      <c r="AA303" s="90">
        <f t="shared" si="229"/>
        <v>18507.916666666668</v>
      </c>
      <c r="AB303" s="90">
        <f t="shared" si="229"/>
        <v>18507.916666666668</v>
      </c>
      <c r="AC303" s="90">
        <f t="shared" si="229"/>
        <v>18507.916666666668</v>
      </c>
      <c r="AD303" s="90">
        <f t="shared" si="229"/>
        <v>18507.916666666668</v>
      </c>
      <c r="AE303" s="91">
        <f t="shared" si="206"/>
        <v>222094.99999999997</v>
      </c>
      <c r="AF303" s="90">
        <f t="shared" si="221"/>
        <v>0</v>
      </c>
      <c r="AG303" s="90">
        <f t="shared" si="222"/>
        <v>0</v>
      </c>
      <c r="AH303" s="90">
        <f t="shared" si="223"/>
        <v>0</v>
      </c>
      <c r="AI303" s="90">
        <f t="shared" si="224"/>
        <v>0</v>
      </c>
      <c r="AJ303" s="91"/>
      <c r="AK303" s="92"/>
    </row>
    <row r="304" spans="1:37" ht="30" x14ac:dyDescent="0.25">
      <c r="A304" s="86">
        <f t="shared" si="228"/>
        <v>278</v>
      </c>
      <c r="B304" s="86"/>
      <c r="C304" s="86">
        <f t="shared" si="227"/>
        <v>32</v>
      </c>
      <c r="D304" s="87" t="s">
        <v>683</v>
      </c>
      <c r="E304" s="99">
        <v>366</v>
      </c>
      <c r="F304" s="77" t="str">
        <f t="shared" si="212"/>
        <v>от 100 до 900 жителей</v>
      </c>
      <c r="G304" s="100">
        <f t="shared" si="213"/>
        <v>1</v>
      </c>
      <c r="H304" s="88" t="str">
        <f t="shared" si="208"/>
        <v>1</v>
      </c>
      <c r="I304" s="80" t="str">
        <f t="shared" si="214"/>
        <v>не соответствует</v>
      </c>
      <c r="J304" s="80" t="str">
        <f t="shared" si="209"/>
        <v>0,75</v>
      </c>
      <c r="K304" s="80">
        <v>0</v>
      </c>
      <c r="L304" s="80" t="str">
        <f t="shared" si="215"/>
        <v>укомплектован</v>
      </c>
      <c r="M304" s="80" t="str">
        <f t="shared" si="210"/>
        <v>1</v>
      </c>
      <c r="N304" s="102"/>
      <c r="O304" s="81">
        <f t="shared" si="216"/>
        <v>0.75</v>
      </c>
      <c r="P304" s="89">
        <f t="shared" si="217"/>
        <v>1316117</v>
      </c>
      <c r="Q304" s="89">
        <f t="shared" si="218"/>
        <v>987087.75</v>
      </c>
      <c r="R304" s="89">
        <f t="shared" si="219"/>
        <v>987088</v>
      </c>
      <c r="S304" s="90">
        <f t="shared" si="225"/>
        <v>82257.333333333328</v>
      </c>
      <c r="T304" s="90">
        <f t="shared" si="229"/>
        <v>82257.333333333328</v>
      </c>
      <c r="U304" s="90">
        <f t="shared" si="229"/>
        <v>82257.333333333328</v>
      </c>
      <c r="V304" s="90">
        <f t="shared" si="229"/>
        <v>82257.333333333328</v>
      </c>
      <c r="W304" s="90">
        <f t="shared" si="229"/>
        <v>82257.333333333328</v>
      </c>
      <c r="X304" s="90">
        <f t="shared" si="229"/>
        <v>82257.333333333328</v>
      </c>
      <c r="Y304" s="90">
        <f t="shared" si="229"/>
        <v>82257.333333333328</v>
      </c>
      <c r="Z304" s="90">
        <f t="shared" si="229"/>
        <v>82257.333333333328</v>
      </c>
      <c r="AA304" s="90">
        <f t="shared" si="229"/>
        <v>82257.333333333328</v>
      </c>
      <c r="AB304" s="90">
        <f t="shared" si="229"/>
        <v>82257.333333333328</v>
      </c>
      <c r="AC304" s="90">
        <f t="shared" si="229"/>
        <v>82257.333333333328</v>
      </c>
      <c r="AD304" s="90">
        <f t="shared" si="229"/>
        <v>82257.333333333328</v>
      </c>
      <c r="AE304" s="91">
        <f t="shared" si="206"/>
        <v>987088.00000000012</v>
      </c>
      <c r="AF304" s="90">
        <f t="shared" si="221"/>
        <v>11700</v>
      </c>
      <c r="AG304" s="90">
        <f t="shared" si="222"/>
        <v>11700</v>
      </c>
      <c r="AH304" s="90">
        <f t="shared" si="223"/>
        <v>11700</v>
      </c>
      <c r="AI304" s="90">
        <f t="shared" si="224"/>
        <v>11700</v>
      </c>
      <c r="AJ304" s="91">
        <v>46800</v>
      </c>
      <c r="AK304" s="92"/>
    </row>
    <row r="305" spans="1:37" x14ac:dyDescent="0.25">
      <c r="A305" s="72"/>
      <c r="B305" s="72">
        <v>15</v>
      </c>
      <c r="C305" s="72"/>
      <c r="D305" s="74" t="s">
        <v>684</v>
      </c>
      <c r="E305" s="99"/>
      <c r="F305" s="77"/>
      <c r="G305" s="100"/>
      <c r="H305" s="88"/>
      <c r="I305" s="80"/>
      <c r="J305" s="80"/>
      <c r="K305" s="80"/>
      <c r="L305" s="80"/>
      <c r="M305" s="80"/>
      <c r="N305" s="102"/>
      <c r="O305" s="81"/>
      <c r="P305" s="82">
        <f t="shared" ref="P305:AD305" si="230">SUM(P306:P314)</f>
        <v>11713441.300000001</v>
      </c>
      <c r="Q305" s="82">
        <f t="shared" si="230"/>
        <v>8785080.9749999996</v>
      </c>
      <c r="R305" s="82">
        <f t="shared" si="230"/>
        <v>8785083</v>
      </c>
      <c r="S305" s="83">
        <f t="shared" si="230"/>
        <v>732090.25</v>
      </c>
      <c r="T305" s="83">
        <f t="shared" si="230"/>
        <v>732090.25</v>
      </c>
      <c r="U305" s="83">
        <f t="shared" si="230"/>
        <v>732090.25</v>
      </c>
      <c r="V305" s="83">
        <f t="shared" si="230"/>
        <v>732090.25</v>
      </c>
      <c r="W305" s="83">
        <f t="shared" si="230"/>
        <v>732090.25</v>
      </c>
      <c r="X305" s="83">
        <f t="shared" si="230"/>
        <v>732090.25</v>
      </c>
      <c r="Y305" s="83">
        <f t="shared" si="230"/>
        <v>732090.25</v>
      </c>
      <c r="Z305" s="83">
        <f t="shared" si="230"/>
        <v>732090.25</v>
      </c>
      <c r="AA305" s="83">
        <f t="shared" si="230"/>
        <v>732090.25</v>
      </c>
      <c r="AB305" s="83">
        <f t="shared" si="230"/>
        <v>732090.25</v>
      </c>
      <c r="AC305" s="83">
        <f t="shared" si="230"/>
        <v>732090.25</v>
      </c>
      <c r="AD305" s="83">
        <f t="shared" si="230"/>
        <v>732090.25</v>
      </c>
      <c r="AE305" s="84">
        <f>SUM(AE306:AE314)</f>
        <v>8785083.0000000019</v>
      </c>
      <c r="AF305" s="85">
        <f t="shared" ref="AF305:AI305" si="231">SUM(AF306:AF314)</f>
        <v>54683.519999999997</v>
      </c>
      <c r="AG305" s="85">
        <f t="shared" si="231"/>
        <v>54683.519999999997</v>
      </c>
      <c r="AH305" s="85">
        <f t="shared" si="231"/>
        <v>54683.519999999997</v>
      </c>
      <c r="AI305" s="85">
        <f t="shared" si="231"/>
        <v>54683.519999999997</v>
      </c>
      <c r="AJ305" s="84">
        <f>SUM(AJ306:AJ314)</f>
        <v>218734.07999999999</v>
      </c>
      <c r="AK305" s="94"/>
    </row>
    <row r="306" spans="1:37" x14ac:dyDescent="0.25">
      <c r="A306" s="86">
        <f>A304+1</f>
        <v>279</v>
      </c>
      <c r="B306" s="86"/>
      <c r="C306" s="86">
        <v>1</v>
      </c>
      <c r="D306" s="87" t="s">
        <v>685</v>
      </c>
      <c r="E306" s="99">
        <v>434</v>
      </c>
      <c r="F306" s="77" t="str">
        <f t="shared" ref="F306:F314" si="232">IF(G306=0,"до 100 жителей",IF(G306=1,"от 100 до 900 жителей",IF(G306=2,"от 900 до 1500 жителей",IF(G306=3,"от 1500 до 2000 жителей",IF(G306=4,"более 2000 жителей")))))</f>
        <v>от 100 до 900 жителей</v>
      </c>
      <c r="G306" s="100">
        <f t="shared" ref="G306:G314" si="233">IF(E306&lt;100,0,(IF(E306&lt;900,1,(IF(E306&lt;1500,2,IF(E306&lt;2000,3,4))))))</f>
        <v>1</v>
      </c>
      <c r="H306" s="88" t="str">
        <f t="shared" si="208"/>
        <v>1</v>
      </c>
      <c r="I306" s="80" t="str">
        <f t="shared" ref="I306:I314" si="234">IF(K306=0,"не соответствует",IF(K306=1,"соответствует",))</f>
        <v>не соответствует</v>
      </c>
      <c r="J306" s="80" t="str">
        <f t="shared" si="209"/>
        <v>0,75</v>
      </c>
      <c r="K306" s="80">
        <v>0</v>
      </c>
      <c r="L306" s="80" t="str">
        <f t="shared" ref="L306:L314" si="235">IF(N306=0,"укомплектован",IF(N306=1,"не укомплектован",))</f>
        <v>укомплектован</v>
      </c>
      <c r="M306" s="80" t="str">
        <f t="shared" si="210"/>
        <v>1</v>
      </c>
      <c r="N306" s="102">
        <v>0</v>
      </c>
      <c r="O306" s="81">
        <f t="shared" ref="O306:O314" si="236">H306*J306*M306</f>
        <v>0.75</v>
      </c>
      <c r="P306" s="89">
        <f t="shared" ref="P306:P314" si="237">IF(G306=0,$E$3*H306,IF(G306=4,$E$5*H306,IF(G306=1,$E$3,IF(G306=2,$E$4,IF(G306=3,$E$5)))))</f>
        <v>1316117</v>
      </c>
      <c r="Q306" s="89">
        <f t="shared" ref="Q306:Q314" si="238">IF(K306=0,P306*$I$7,P306)</f>
        <v>987087.75</v>
      </c>
      <c r="R306" s="89">
        <f t="shared" ref="R306:R314" si="239">ROUND(IF(N306=1,Q306*$R$7,Q306),0)</f>
        <v>987088</v>
      </c>
      <c r="S306" s="90">
        <f>R306/12</f>
        <v>82257.333333333328</v>
      </c>
      <c r="T306" s="90">
        <f>S306</f>
        <v>82257.333333333328</v>
      </c>
      <c r="U306" s="90">
        <f t="shared" ref="U306:AD306" si="240">T306</f>
        <v>82257.333333333328</v>
      </c>
      <c r="V306" s="90">
        <f t="shared" si="240"/>
        <v>82257.333333333328</v>
      </c>
      <c r="W306" s="90">
        <f t="shared" si="240"/>
        <v>82257.333333333328</v>
      </c>
      <c r="X306" s="90">
        <f t="shared" si="240"/>
        <v>82257.333333333328</v>
      </c>
      <c r="Y306" s="90">
        <f t="shared" si="240"/>
        <v>82257.333333333328</v>
      </c>
      <c r="Z306" s="90">
        <f t="shared" si="240"/>
        <v>82257.333333333328</v>
      </c>
      <c r="AA306" s="90">
        <f t="shared" si="240"/>
        <v>82257.333333333328</v>
      </c>
      <c r="AB306" s="90">
        <f t="shared" si="240"/>
        <v>82257.333333333328</v>
      </c>
      <c r="AC306" s="90">
        <f t="shared" si="240"/>
        <v>82257.333333333328</v>
      </c>
      <c r="AD306" s="90">
        <f t="shared" si="240"/>
        <v>82257.333333333328</v>
      </c>
      <c r="AE306" s="91">
        <f t="shared" si="206"/>
        <v>987088.00000000012</v>
      </c>
      <c r="AF306" s="90">
        <f t="shared" ref="AF306:AF314" si="241">AJ306/4</f>
        <v>13670.88</v>
      </c>
      <c r="AG306" s="90">
        <f t="shared" ref="AG306:AG314" si="242">AJ306/4</f>
        <v>13670.88</v>
      </c>
      <c r="AH306" s="90">
        <f t="shared" ref="AH306:AH314" si="243">AJ306/4</f>
        <v>13670.88</v>
      </c>
      <c r="AI306" s="90">
        <f t="shared" ref="AI306:AI314" si="244">AJ306/4</f>
        <v>13670.88</v>
      </c>
      <c r="AJ306" s="91">
        <v>54683.519999999997</v>
      </c>
      <c r="AK306" s="92"/>
    </row>
    <row r="307" spans="1:37" x14ac:dyDescent="0.25">
      <c r="A307" s="86">
        <f t="shared" ref="A307:A370" si="245">A306+1</f>
        <v>280</v>
      </c>
      <c r="B307" s="86"/>
      <c r="C307" s="86">
        <f>C306+1</f>
        <v>2</v>
      </c>
      <c r="D307" s="87" t="s">
        <v>686</v>
      </c>
      <c r="E307" s="99">
        <v>430</v>
      </c>
      <c r="F307" s="77" t="str">
        <f t="shared" si="232"/>
        <v>от 100 до 900 жителей</v>
      </c>
      <c r="G307" s="100">
        <f t="shared" si="233"/>
        <v>1</v>
      </c>
      <c r="H307" s="88" t="str">
        <f t="shared" si="208"/>
        <v>1</v>
      </c>
      <c r="I307" s="80" t="str">
        <f t="shared" si="234"/>
        <v>не соответствует</v>
      </c>
      <c r="J307" s="80" t="str">
        <f t="shared" si="209"/>
        <v>0,75</v>
      </c>
      <c r="K307" s="80">
        <v>0</v>
      </c>
      <c r="L307" s="80" t="str">
        <f t="shared" si="235"/>
        <v>укомплектован</v>
      </c>
      <c r="M307" s="80" t="str">
        <f t="shared" si="210"/>
        <v>1</v>
      </c>
      <c r="N307" s="102"/>
      <c r="O307" s="81">
        <f t="shared" si="236"/>
        <v>0.75</v>
      </c>
      <c r="P307" s="89">
        <f t="shared" si="237"/>
        <v>1316117</v>
      </c>
      <c r="Q307" s="89">
        <f t="shared" si="238"/>
        <v>987087.75</v>
      </c>
      <c r="R307" s="89">
        <f t="shared" si="239"/>
        <v>987088</v>
      </c>
      <c r="S307" s="90">
        <f t="shared" ref="S307:S314" si="246">R307/12</f>
        <v>82257.333333333328</v>
      </c>
      <c r="T307" s="90">
        <f t="shared" ref="T307:AD314" si="247">S307</f>
        <v>82257.333333333328</v>
      </c>
      <c r="U307" s="90">
        <f t="shared" si="247"/>
        <v>82257.333333333328</v>
      </c>
      <c r="V307" s="90">
        <f t="shared" si="247"/>
        <v>82257.333333333328</v>
      </c>
      <c r="W307" s="90">
        <f t="shared" si="247"/>
        <v>82257.333333333328</v>
      </c>
      <c r="X307" s="90">
        <f t="shared" si="247"/>
        <v>82257.333333333328</v>
      </c>
      <c r="Y307" s="90">
        <f t="shared" si="247"/>
        <v>82257.333333333328</v>
      </c>
      <c r="Z307" s="90">
        <f t="shared" si="247"/>
        <v>82257.333333333328</v>
      </c>
      <c r="AA307" s="90">
        <f t="shared" si="247"/>
        <v>82257.333333333328</v>
      </c>
      <c r="AB307" s="90">
        <f t="shared" si="247"/>
        <v>82257.333333333328</v>
      </c>
      <c r="AC307" s="90">
        <f t="shared" si="247"/>
        <v>82257.333333333328</v>
      </c>
      <c r="AD307" s="90">
        <f t="shared" si="247"/>
        <v>82257.333333333328</v>
      </c>
      <c r="AE307" s="91">
        <f t="shared" si="206"/>
        <v>987088.00000000012</v>
      </c>
      <c r="AF307" s="90">
        <f t="shared" si="241"/>
        <v>0</v>
      </c>
      <c r="AG307" s="90">
        <f t="shared" si="242"/>
        <v>0</v>
      </c>
      <c r="AH307" s="90">
        <f t="shared" si="243"/>
        <v>0</v>
      </c>
      <c r="AI307" s="90">
        <f t="shared" si="244"/>
        <v>0</v>
      </c>
      <c r="AJ307" s="91"/>
      <c r="AK307" s="92"/>
    </row>
    <row r="308" spans="1:37" x14ac:dyDescent="0.25">
      <c r="A308" s="86">
        <f t="shared" si="245"/>
        <v>281</v>
      </c>
      <c r="B308" s="86"/>
      <c r="C308" s="86">
        <f t="shared" ref="C308:C314" si="248">C307+1</f>
        <v>3</v>
      </c>
      <c r="D308" s="87" t="s">
        <v>687</v>
      </c>
      <c r="E308" s="99">
        <v>510</v>
      </c>
      <c r="F308" s="77" t="str">
        <f t="shared" si="232"/>
        <v>от 100 до 900 жителей</v>
      </c>
      <c r="G308" s="100">
        <f t="shared" si="233"/>
        <v>1</v>
      </c>
      <c r="H308" s="88" t="str">
        <f t="shared" si="208"/>
        <v>1</v>
      </c>
      <c r="I308" s="80" t="str">
        <f t="shared" si="234"/>
        <v>не соответствует</v>
      </c>
      <c r="J308" s="80" t="str">
        <f t="shared" si="209"/>
        <v>0,75</v>
      </c>
      <c r="K308" s="80">
        <v>0</v>
      </c>
      <c r="L308" s="80" t="str">
        <f t="shared" si="235"/>
        <v>укомплектован</v>
      </c>
      <c r="M308" s="80" t="str">
        <f t="shared" si="210"/>
        <v>1</v>
      </c>
      <c r="N308" s="102"/>
      <c r="O308" s="81">
        <f t="shared" si="236"/>
        <v>0.75</v>
      </c>
      <c r="P308" s="89">
        <f t="shared" si="237"/>
        <v>1316117</v>
      </c>
      <c r="Q308" s="89">
        <f t="shared" si="238"/>
        <v>987087.75</v>
      </c>
      <c r="R308" s="89">
        <f t="shared" si="239"/>
        <v>987088</v>
      </c>
      <c r="S308" s="90">
        <f t="shared" si="246"/>
        <v>82257.333333333328</v>
      </c>
      <c r="T308" s="90">
        <f t="shared" si="247"/>
        <v>82257.333333333328</v>
      </c>
      <c r="U308" s="90">
        <f t="shared" si="247"/>
        <v>82257.333333333328</v>
      </c>
      <c r="V308" s="90">
        <f t="shared" si="247"/>
        <v>82257.333333333328</v>
      </c>
      <c r="W308" s="90">
        <f t="shared" si="247"/>
        <v>82257.333333333328</v>
      </c>
      <c r="X308" s="90">
        <f t="shared" si="247"/>
        <v>82257.333333333328</v>
      </c>
      <c r="Y308" s="90">
        <f t="shared" si="247"/>
        <v>82257.333333333328</v>
      </c>
      <c r="Z308" s="90">
        <f t="shared" si="247"/>
        <v>82257.333333333328</v>
      </c>
      <c r="AA308" s="90">
        <f t="shared" si="247"/>
        <v>82257.333333333328</v>
      </c>
      <c r="AB308" s="90">
        <f t="shared" si="247"/>
        <v>82257.333333333328</v>
      </c>
      <c r="AC308" s="90">
        <f t="shared" si="247"/>
        <v>82257.333333333328</v>
      </c>
      <c r="AD308" s="90">
        <f t="shared" si="247"/>
        <v>82257.333333333328</v>
      </c>
      <c r="AE308" s="91">
        <f t="shared" si="206"/>
        <v>987088.00000000012</v>
      </c>
      <c r="AF308" s="90">
        <f t="shared" si="241"/>
        <v>13670.88</v>
      </c>
      <c r="AG308" s="90">
        <f t="shared" si="242"/>
        <v>13670.88</v>
      </c>
      <c r="AH308" s="90">
        <f t="shared" si="243"/>
        <v>13670.88</v>
      </c>
      <c r="AI308" s="90">
        <f t="shared" si="244"/>
        <v>13670.88</v>
      </c>
      <c r="AJ308" s="91">
        <v>54683.519999999997</v>
      </c>
      <c r="AK308" s="92"/>
    </row>
    <row r="309" spans="1:37" x14ac:dyDescent="0.25">
      <c r="A309" s="86">
        <f t="shared" si="245"/>
        <v>282</v>
      </c>
      <c r="B309" s="86"/>
      <c r="C309" s="86">
        <f t="shared" si="248"/>
        <v>4</v>
      </c>
      <c r="D309" s="87" t="s">
        <v>688</v>
      </c>
      <c r="E309" s="99">
        <v>306</v>
      </c>
      <c r="F309" s="77" t="str">
        <f t="shared" si="232"/>
        <v>от 100 до 900 жителей</v>
      </c>
      <c r="G309" s="100">
        <f t="shared" si="233"/>
        <v>1</v>
      </c>
      <c r="H309" s="88" t="str">
        <f t="shared" si="208"/>
        <v>1</v>
      </c>
      <c r="I309" s="80" t="str">
        <f t="shared" si="234"/>
        <v>не соответствует</v>
      </c>
      <c r="J309" s="80" t="str">
        <f t="shared" si="209"/>
        <v>0,75</v>
      </c>
      <c r="K309" s="80">
        <v>0</v>
      </c>
      <c r="L309" s="80" t="str">
        <f t="shared" si="235"/>
        <v>укомплектован</v>
      </c>
      <c r="M309" s="80" t="str">
        <f t="shared" si="210"/>
        <v>1</v>
      </c>
      <c r="N309" s="102"/>
      <c r="O309" s="81">
        <f t="shared" si="236"/>
        <v>0.75</v>
      </c>
      <c r="P309" s="89">
        <f t="shared" si="237"/>
        <v>1316117</v>
      </c>
      <c r="Q309" s="89">
        <f t="shared" si="238"/>
        <v>987087.75</v>
      </c>
      <c r="R309" s="89">
        <f t="shared" si="239"/>
        <v>987088</v>
      </c>
      <c r="S309" s="90">
        <f t="shared" si="246"/>
        <v>82257.333333333328</v>
      </c>
      <c r="T309" s="90">
        <f t="shared" si="247"/>
        <v>82257.333333333328</v>
      </c>
      <c r="U309" s="90">
        <f t="shared" si="247"/>
        <v>82257.333333333328</v>
      </c>
      <c r="V309" s="90">
        <f t="shared" si="247"/>
        <v>82257.333333333328</v>
      </c>
      <c r="W309" s="90">
        <f t="shared" si="247"/>
        <v>82257.333333333328</v>
      </c>
      <c r="X309" s="90">
        <f t="shared" si="247"/>
        <v>82257.333333333328</v>
      </c>
      <c r="Y309" s="90">
        <f t="shared" si="247"/>
        <v>82257.333333333328</v>
      </c>
      <c r="Z309" s="90">
        <f t="shared" si="247"/>
        <v>82257.333333333328</v>
      </c>
      <c r="AA309" s="90">
        <f t="shared" si="247"/>
        <v>82257.333333333328</v>
      </c>
      <c r="AB309" s="90">
        <f t="shared" si="247"/>
        <v>82257.333333333328</v>
      </c>
      <c r="AC309" s="90">
        <f t="shared" si="247"/>
        <v>82257.333333333328</v>
      </c>
      <c r="AD309" s="90">
        <f t="shared" si="247"/>
        <v>82257.333333333328</v>
      </c>
      <c r="AE309" s="91">
        <f t="shared" si="206"/>
        <v>987088.00000000012</v>
      </c>
      <c r="AF309" s="90">
        <f t="shared" si="241"/>
        <v>0</v>
      </c>
      <c r="AG309" s="90">
        <f t="shared" si="242"/>
        <v>0</v>
      </c>
      <c r="AH309" s="90">
        <f t="shared" si="243"/>
        <v>0</v>
      </c>
      <c r="AI309" s="90">
        <f t="shared" si="244"/>
        <v>0</v>
      </c>
      <c r="AJ309" s="91"/>
      <c r="AK309" s="92"/>
    </row>
    <row r="310" spans="1:37" x14ac:dyDescent="0.25">
      <c r="A310" s="86">
        <f t="shared" si="245"/>
        <v>283</v>
      </c>
      <c r="B310" s="86"/>
      <c r="C310" s="86">
        <f t="shared" si="248"/>
        <v>5</v>
      </c>
      <c r="D310" s="87" t="s">
        <v>689</v>
      </c>
      <c r="E310" s="99">
        <v>340</v>
      </c>
      <c r="F310" s="77" t="str">
        <f t="shared" si="232"/>
        <v>от 100 до 900 жителей</v>
      </c>
      <c r="G310" s="100">
        <f t="shared" si="233"/>
        <v>1</v>
      </c>
      <c r="H310" s="88" t="str">
        <f t="shared" si="208"/>
        <v>1</v>
      </c>
      <c r="I310" s="80" t="str">
        <f t="shared" si="234"/>
        <v>не соответствует</v>
      </c>
      <c r="J310" s="80" t="str">
        <f t="shared" si="209"/>
        <v>0,75</v>
      </c>
      <c r="K310" s="80">
        <v>0</v>
      </c>
      <c r="L310" s="80" t="str">
        <f t="shared" si="235"/>
        <v>укомплектован</v>
      </c>
      <c r="M310" s="80" t="str">
        <f t="shared" si="210"/>
        <v>1</v>
      </c>
      <c r="N310" s="102">
        <v>0</v>
      </c>
      <c r="O310" s="81">
        <f t="shared" si="236"/>
        <v>0.75</v>
      </c>
      <c r="P310" s="89">
        <f t="shared" si="237"/>
        <v>1316117</v>
      </c>
      <c r="Q310" s="89">
        <f t="shared" si="238"/>
        <v>987087.75</v>
      </c>
      <c r="R310" s="89">
        <f t="shared" si="239"/>
        <v>987088</v>
      </c>
      <c r="S310" s="90">
        <f t="shared" si="246"/>
        <v>82257.333333333328</v>
      </c>
      <c r="T310" s="90">
        <f t="shared" si="247"/>
        <v>82257.333333333328</v>
      </c>
      <c r="U310" s="90">
        <f t="shared" si="247"/>
        <v>82257.333333333328</v>
      </c>
      <c r="V310" s="90">
        <f t="shared" si="247"/>
        <v>82257.333333333328</v>
      </c>
      <c r="W310" s="90">
        <f t="shared" si="247"/>
        <v>82257.333333333328</v>
      </c>
      <c r="X310" s="90">
        <f t="shared" si="247"/>
        <v>82257.333333333328</v>
      </c>
      <c r="Y310" s="90">
        <f t="shared" si="247"/>
        <v>82257.333333333328</v>
      </c>
      <c r="Z310" s="90">
        <f t="shared" si="247"/>
        <v>82257.333333333328</v>
      </c>
      <c r="AA310" s="90">
        <f t="shared" si="247"/>
        <v>82257.333333333328</v>
      </c>
      <c r="AB310" s="90">
        <f t="shared" si="247"/>
        <v>82257.333333333328</v>
      </c>
      <c r="AC310" s="90">
        <f t="shared" si="247"/>
        <v>82257.333333333328</v>
      </c>
      <c r="AD310" s="90">
        <f t="shared" si="247"/>
        <v>82257.333333333328</v>
      </c>
      <c r="AE310" s="91">
        <f t="shared" si="206"/>
        <v>987088.00000000012</v>
      </c>
      <c r="AF310" s="90">
        <f t="shared" si="241"/>
        <v>13670.88</v>
      </c>
      <c r="AG310" s="90">
        <f t="shared" si="242"/>
        <v>13670.88</v>
      </c>
      <c r="AH310" s="90">
        <f t="shared" si="243"/>
        <v>13670.88</v>
      </c>
      <c r="AI310" s="90">
        <f t="shared" si="244"/>
        <v>13670.88</v>
      </c>
      <c r="AJ310" s="91">
        <v>54683.519999999997</v>
      </c>
      <c r="AK310" s="92"/>
    </row>
    <row r="311" spans="1:37" x14ac:dyDescent="0.25">
      <c r="A311" s="86">
        <f t="shared" si="245"/>
        <v>284</v>
      </c>
      <c r="B311" s="86"/>
      <c r="C311" s="86">
        <f t="shared" si="248"/>
        <v>6</v>
      </c>
      <c r="D311" s="87" t="s">
        <v>690</v>
      </c>
      <c r="E311" s="99">
        <v>255</v>
      </c>
      <c r="F311" s="77" t="str">
        <f t="shared" si="232"/>
        <v>от 100 до 900 жителей</v>
      </c>
      <c r="G311" s="100">
        <f t="shared" si="233"/>
        <v>1</v>
      </c>
      <c r="H311" s="88" t="str">
        <f t="shared" si="208"/>
        <v>1</v>
      </c>
      <c r="I311" s="80" t="str">
        <f t="shared" si="234"/>
        <v>не соответствует</v>
      </c>
      <c r="J311" s="80" t="str">
        <f t="shared" si="209"/>
        <v>0,75</v>
      </c>
      <c r="K311" s="80">
        <v>0</v>
      </c>
      <c r="L311" s="80" t="str">
        <f t="shared" si="235"/>
        <v>укомплектован</v>
      </c>
      <c r="M311" s="80" t="str">
        <f t="shared" si="210"/>
        <v>1</v>
      </c>
      <c r="N311" s="102"/>
      <c r="O311" s="81">
        <f t="shared" si="236"/>
        <v>0.75</v>
      </c>
      <c r="P311" s="89">
        <f t="shared" si="237"/>
        <v>1316117</v>
      </c>
      <c r="Q311" s="89">
        <f t="shared" si="238"/>
        <v>987087.75</v>
      </c>
      <c r="R311" s="89">
        <f t="shared" si="239"/>
        <v>987088</v>
      </c>
      <c r="S311" s="90">
        <f t="shared" si="246"/>
        <v>82257.333333333328</v>
      </c>
      <c r="T311" s="90">
        <f t="shared" si="247"/>
        <v>82257.333333333328</v>
      </c>
      <c r="U311" s="90">
        <f t="shared" si="247"/>
        <v>82257.333333333328</v>
      </c>
      <c r="V311" s="90">
        <f t="shared" si="247"/>
        <v>82257.333333333328</v>
      </c>
      <c r="W311" s="90">
        <f t="shared" si="247"/>
        <v>82257.333333333328</v>
      </c>
      <c r="X311" s="90">
        <f t="shared" si="247"/>
        <v>82257.333333333328</v>
      </c>
      <c r="Y311" s="90">
        <f t="shared" si="247"/>
        <v>82257.333333333328</v>
      </c>
      <c r="Z311" s="90">
        <f t="shared" si="247"/>
        <v>82257.333333333328</v>
      </c>
      <c r="AA311" s="90">
        <f t="shared" si="247"/>
        <v>82257.333333333328</v>
      </c>
      <c r="AB311" s="90">
        <f t="shared" si="247"/>
        <v>82257.333333333328</v>
      </c>
      <c r="AC311" s="90">
        <f t="shared" si="247"/>
        <v>82257.333333333328</v>
      </c>
      <c r="AD311" s="90">
        <f t="shared" si="247"/>
        <v>82257.333333333328</v>
      </c>
      <c r="AE311" s="91">
        <f t="shared" si="206"/>
        <v>987088.00000000012</v>
      </c>
      <c r="AF311" s="90">
        <f t="shared" si="241"/>
        <v>0</v>
      </c>
      <c r="AG311" s="90">
        <f t="shared" si="242"/>
        <v>0</v>
      </c>
      <c r="AH311" s="90">
        <f t="shared" si="243"/>
        <v>0</v>
      </c>
      <c r="AI311" s="90">
        <f t="shared" si="244"/>
        <v>0</v>
      </c>
      <c r="AJ311" s="91"/>
      <c r="AK311" s="92"/>
    </row>
    <row r="312" spans="1:37" ht="30" x14ac:dyDescent="0.25">
      <c r="A312" s="86">
        <f>A311+1</f>
        <v>285</v>
      </c>
      <c r="B312" s="86"/>
      <c r="C312" s="86">
        <f t="shared" si="248"/>
        <v>7</v>
      </c>
      <c r="D312" s="87" t="s">
        <v>691</v>
      </c>
      <c r="E312" s="99">
        <v>93</v>
      </c>
      <c r="F312" s="77" t="str">
        <f t="shared" si="232"/>
        <v>до 100 жителей</v>
      </c>
      <c r="G312" s="100">
        <f t="shared" si="233"/>
        <v>0</v>
      </c>
      <c r="H312" s="88">
        <f t="shared" si="208"/>
        <v>0.9</v>
      </c>
      <c r="I312" s="80" t="str">
        <f t="shared" si="234"/>
        <v>не соответствует</v>
      </c>
      <c r="J312" s="80" t="str">
        <f t="shared" si="209"/>
        <v>0,75</v>
      </c>
      <c r="K312" s="80">
        <v>0</v>
      </c>
      <c r="L312" s="80" t="str">
        <f t="shared" si="235"/>
        <v>укомплектован</v>
      </c>
      <c r="M312" s="80" t="str">
        <f t="shared" si="210"/>
        <v>1</v>
      </c>
      <c r="N312" s="102"/>
      <c r="O312" s="81">
        <f t="shared" si="236"/>
        <v>0.67500000000000004</v>
      </c>
      <c r="P312" s="89">
        <f t="shared" si="237"/>
        <v>1184505.3</v>
      </c>
      <c r="Q312" s="89">
        <f t="shared" si="238"/>
        <v>888378.97500000009</v>
      </c>
      <c r="R312" s="89">
        <f t="shared" si="239"/>
        <v>888379</v>
      </c>
      <c r="S312" s="90">
        <f t="shared" si="246"/>
        <v>74031.583333333328</v>
      </c>
      <c r="T312" s="90">
        <f t="shared" si="247"/>
        <v>74031.583333333328</v>
      </c>
      <c r="U312" s="90">
        <f t="shared" si="247"/>
        <v>74031.583333333328</v>
      </c>
      <c r="V312" s="90">
        <f t="shared" si="247"/>
        <v>74031.583333333328</v>
      </c>
      <c r="W312" s="90">
        <f t="shared" si="247"/>
        <v>74031.583333333328</v>
      </c>
      <c r="X312" s="90">
        <f t="shared" si="247"/>
        <v>74031.583333333328</v>
      </c>
      <c r="Y312" s="90">
        <f t="shared" si="247"/>
        <v>74031.583333333328</v>
      </c>
      <c r="Z312" s="90">
        <f t="shared" si="247"/>
        <v>74031.583333333328</v>
      </c>
      <c r="AA312" s="90">
        <f t="shared" si="247"/>
        <v>74031.583333333328</v>
      </c>
      <c r="AB312" s="90">
        <f t="shared" si="247"/>
        <v>74031.583333333328</v>
      </c>
      <c r="AC312" s="90">
        <f t="shared" si="247"/>
        <v>74031.583333333328</v>
      </c>
      <c r="AD312" s="90">
        <f t="shared" si="247"/>
        <v>74031.583333333328</v>
      </c>
      <c r="AE312" s="91">
        <f t="shared" si="206"/>
        <v>888379.00000000012</v>
      </c>
      <c r="AF312" s="90">
        <f t="shared" si="241"/>
        <v>0</v>
      </c>
      <c r="AG312" s="90">
        <f t="shared" si="242"/>
        <v>0</v>
      </c>
      <c r="AH312" s="90">
        <f t="shared" si="243"/>
        <v>0</v>
      </c>
      <c r="AI312" s="90">
        <f t="shared" si="244"/>
        <v>0</v>
      </c>
      <c r="AJ312" s="91"/>
      <c r="AK312" s="92"/>
    </row>
    <row r="313" spans="1:37" x14ac:dyDescent="0.25">
      <c r="A313" s="86">
        <f t="shared" si="245"/>
        <v>286</v>
      </c>
      <c r="B313" s="86"/>
      <c r="C313" s="86">
        <f t="shared" si="248"/>
        <v>8</v>
      </c>
      <c r="D313" s="87" t="s">
        <v>692</v>
      </c>
      <c r="E313" s="99">
        <v>882</v>
      </c>
      <c r="F313" s="77" t="str">
        <f t="shared" si="232"/>
        <v>от 100 до 900 жителей</v>
      </c>
      <c r="G313" s="100">
        <f t="shared" si="233"/>
        <v>1</v>
      </c>
      <c r="H313" s="88" t="str">
        <f t="shared" si="208"/>
        <v>1</v>
      </c>
      <c r="I313" s="80" t="str">
        <f t="shared" si="234"/>
        <v>не соответствует</v>
      </c>
      <c r="J313" s="80" t="str">
        <f t="shared" si="209"/>
        <v>0,75</v>
      </c>
      <c r="K313" s="80">
        <v>0</v>
      </c>
      <c r="L313" s="80" t="str">
        <f t="shared" si="235"/>
        <v>укомплектован</v>
      </c>
      <c r="M313" s="80" t="str">
        <f t="shared" si="210"/>
        <v>1</v>
      </c>
      <c r="N313" s="102"/>
      <c r="O313" s="81">
        <f t="shared" si="236"/>
        <v>0.75</v>
      </c>
      <c r="P313" s="89">
        <f t="shared" si="237"/>
        <v>1316117</v>
      </c>
      <c r="Q313" s="89">
        <f t="shared" si="238"/>
        <v>987087.75</v>
      </c>
      <c r="R313" s="89">
        <f t="shared" si="239"/>
        <v>987088</v>
      </c>
      <c r="S313" s="90">
        <f t="shared" si="246"/>
        <v>82257.333333333328</v>
      </c>
      <c r="T313" s="90">
        <f t="shared" si="247"/>
        <v>82257.333333333328</v>
      </c>
      <c r="U313" s="90">
        <f t="shared" si="247"/>
        <v>82257.333333333328</v>
      </c>
      <c r="V313" s="90">
        <f t="shared" si="247"/>
        <v>82257.333333333328</v>
      </c>
      <c r="W313" s="90">
        <f t="shared" si="247"/>
        <v>82257.333333333328</v>
      </c>
      <c r="X313" s="90">
        <f t="shared" si="247"/>
        <v>82257.333333333328</v>
      </c>
      <c r="Y313" s="90">
        <f t="shared" si="247"/>
        <v>82257.333333333328</v>
      </c>
      <c r="Z313" s="90">
        <f t="shared" si="247"/>
        <v>82257.333333333328</v>
      </c>
      <c r="AA313" s="90">
        <f t="shared" si="247"/>
        <v>82257.333333333328</v>
      </c>
      <c r="AB313" s="90">
        <f t="shared" si="247"/>
        <v>82257.333333333328</v>
      </c>
      <c r="AC313" s="90">
        <f t="shared" si="247"/>
        <v>82257.333333333328</v>
      </c>
      <c r="AD313" s="90">
        <f t="shared" si="247"/>
        <v>82257.333333333328</v>
      </c>
      <c r="AE313" s="91">
        <f t="shared" si="206"/>
        <v>987088.00000000012</v>
      </c>
      <c r="AF313" s="90">
        <f t="shared" si="241"/>
        <v>13670.88</v>
      </c>
      <c r="AG313" s="90">
        <f t="shared" si="242"/>
        <v>13670.88</v>
      </c>
      <c r="AH313" s="90">
        <f t="shared" si="243"/>
        <v>13670.88</v>
      </c>
      <c r="AI313" s="90">
        <f t="shared" si="244"/>
        <v>13670.88</v>
      </c>
      <c r="AJ313" s="91">
        <v>54683.519999999997</v>
      </c>
      <c r="AK313" s="92"/>
    </row>
    <row r="314" spans="1:37" x14ac:dyDescent="0.25">
      <c r="A314" s="86">
        <f t="shared" si="245"/>
        <v>287</v>
      </c>
      <c r="B314" s="86"/>
      <c r="C314" s="86">
        <f t="shared" si="248"/>
        <v>9</v>
      </c>
      <c r="D314" s="87" t="s">
        <v>693</v>
      </c>
      <c r="E314" s="99">
        <v>317</v>
      </c>
      <c r="F314" s="77" t="str">
        <f t="shared" si="232"/>
        <v>от 100 до 900 жителей</v>
      </c>
      <c r="G314" s="100">
        <f t="shared" si="233"/>
        <v>1</v>
      </c>
      <c r="H314" s="88" t="str">
        <f t="shared" si="208"/>
        <v>1</v>
      </c>
      <c r="I314" s="80" t="str">
        <f t="shared" si="234"/>
        <v>не соответствует</v>
      </c>
      <c r="J314" s="80" t="str">
        <f t="shared" si="209"/>
        <v>0,75</v>
      </c>
      <c r="K314" s="80">
        <v>0</v>
      </c>
      <c r="L314" s="80" t="str">
        <f t="shared" si="235"/>
        <v>укомплектован</v>
      </c>
      <c r="M314" s="80" t="str">
        <f t="shared" si="210"/>
        <v>1</v>
      </c>
      <c r="N314" s="102"/>
      <c r="O314" s="81">
        <f t="shared" si="236"/>
        <v>0.75</v>
      </c>
      <c r="P314" s="89">
        <f t="shared" si="237"/>
        <v>1316117</v>
      </c>
      <c r="Q314" s="89">
        <f t="shared" si="238"/>
        <v>987087.75</v>
      </c>
      <c r="R314" s="89">
        <f t="shared" si="239"/>
        <v>987088</v>
      </c>
      <c r="S314" s="90">
        <f t="shared" si="246"/>
        <v>82257.333333333328</v>
      </c>
      <c r="T314" s="90">
        <f t="shared" si="247"/>
        <v>82257.333333333328</v>
      </c>
      <c r="U314" s="90">
        <f t="shared" si="247"/>
        <v>82257.333333333328</v>
      </c>
      <c r="V314" s="90">
        <f t="shared" si="247"/>
        <v>82257.333333333328</v>
      </c>
      <c r="W314" s="90">
        <f t="shared" si="247"/>
        <v>82257.333333333328</v>
      </c>
      <c r="X314" s="90">
        <f t="shared" si="247"/>
        <v>82257.333333333328</v>
      </c>
      <c r="Y314" s="90">
        <f t="shared" si="247"/>
        <v>82257.333333333328</v>
      </c>
      <c r="Z314" s="90">
        <f t="shared" si="247"/>
        <v>82257.333333333328</v>
      </c>
      <c r="AA314" s="90">
        <f t="shared" si="247"/>
        <v>82257.333333333328</v>
      </c>
      <c r="AB314" s="90">
        <f t="shared" si="247"/>
        <v>82257.333333333328</v>
      </c>
      <c r="AC314" s="90">
        <f t="shared" si="247"/>
        <v>82257.333333333328</v>
      </c>
      <c r="AD314" s="90">
        <f t="shared" si="247"/>
        <v>82257.333333333328</v>
      </c>
      <c r="AE314" s="91">
        <f t="shared" si="206"/>
        <v>987088.00000000012</v>
      </c>
      <c r="AF314" s="90">
        <f t="shared" si="241"/>
        <v>0</v>
      </c>
      <c r="AG314" s="90">
        <f t="shared" si="242"/>
        <v>0</v>
      </c>
      <c r="AH314" s="90">
        <f t="shared" si="243"/>
        <v>0</v>
      </c>
      <c r="AI314" s="90">
        <f t="shared" si="244"/>
        <v>0</v>
      </c>
      <c r="AJ314" s="91"/>
      <c r="AK314" s="92"/>
    </row>
    <row r="315" spans="1:37" ht="28.5" x14ac:dyDescent="0.25">
      <c r="A315" s="72"/>
      <c r="B315" s="72">
        <v>16</v>
      </c>
      <c r="C315" s="72"/>
      <c r="D315" s="74" t="s">
        <v>694</v>
      </c>
      <c r="E315" s="99"/>
      <c r="F315" s="77"/>
      <c r="G315" s="100"/>
      <c r="H315" s="88"/>
      <c r="I315" s="80"/>
      <c r="J315" s="80"/>
      <c r="K315" s="80"/>
      <c r="L315" s="80"/>
      <c r="M315" s="80"/>
      <c r="N315" s="102"/>
      <c r="O315" s="81"/>
      <c r="P315" s="82">
        <f t="shared" ref="P315:AD315" si="249">SUM(P316:P336)</f>
        <v>27243621.900000002</v>
      </c>
      <c r="Q315" s="82">
        <f t="shared" si="249"/>
        <v>21748833.425000001</v>
      </c>
      <c r="R315" s="82">
        <f t="shared" si="249"/>
        <v>21748837</v>
      </c>
      <c r="S315" s="83">
        <f t="shared" si="249"/>
        <v>1812403.0833333335</v>
      </c>
      <c r="T315" s="83">
        <f t="shared" si="249"/>
        <v>1812403.0833333335</v>
      </c>
      <c r="U315" s="83">
        <f t="shared" si="249"/>
        <v>1812403.0833333335</v>
      </c>
      <c r="V315" s="83">
        <f t="shared" si="249"/>
        <v>1812403.0833333335</v>
      </c>
      <c r="W315" s="83">
        <f t="shared" si="249"/>
        <v>1812403.0833333335</v>
      </c>
      <c r="X315" s="83">
        <f t="shared" si="249"/>
        <v>1812403.0833333335</v>
      </c>
      <c r="Y315" s="83">
        <f t="shared" si="249"/>
        <v>1812403.0833333335</v>
      </c>
      <c r="Z315" s="83">
        <f t="shared" si="249"/>
        <v>1812403.0833333335</v>
      </c>
      <c r="AA315" s="83">
        <f t="shared" si="249"/>
        <v>1812403.0833333335</v>
      </c>
      <c r="AB315" s="83">
        <f t="shared" si="249"/>
        <v>1812403.0833333335</v>
      </c>
      <c r="AC315" s="83">
        <f t="shared" si="249"/>
        <v>1812403.0833333335</v>
      </c>
      <c r="AD315" s="83">
        <f t="shared" si="249"/>
        <v>1812403.0833333335</v>
      </c>
      <c r="AE315" s="84">
        <f>SUM(AE316:AE336)</f>
        <v>21748837.000000004</v>
      </c>
      <c r="AF315" s="85">
        <f t="shared" ref="AF315:AI315" si="250">SUM(AF316:AF336)</f>
        <v>142496.16</v>
      </c>
      <c r="AG315" s="85">
        <f t="shared" si="250"/>
        <v>142496.16</v>
      </c>
      <c r="AH315" s="85">
        <f t="shared" si="250"/>
        <v>142496.16</v>
      </c>
      <c r="AI315" s="85">
        <f t="shared" si="250"/>
        <v>142496.16</v>
      </c>
      <c r="AJ315" s="84">
        <f>SUM(AJ316:AJ336)</f>
        <v>569984.64</v>
      </c>
      <c r="AK315" s="94"/>
    </row>
    <row r="316" spans="1:37" ht="30" x14ac:dyDescent="0.25">
      <c r="A316" s="86">
        <f>A314+1</f>
        <v>288</v>
      </c>
      <c r="B316" s="86"/>
      <c r="C316" s="86">
        <v>1</v>
      </c>
      <c r="D316" s="87" t="s">
        <v>695</v>
      </c>
      <c r="E316" s="99">
        <v>71</v>
      </c>
      <c r="F316" s="77" t="str">
        <f t="shared" ref="F316:F336" si="251">IF(G316=0,"до 100 жителей",IF(G316=1,"от 100 до 900 жителей",IF(G316=2,"от 900 до 1500 жителей",IF(G316=3,"от 1500 до 2000 жителей",IF(G316=4,"более 2000 жителей")))))</f>
        <v>до 100 жителей</v>
      </c>
      <c r="G316" s="100">
        <f t="shared" ref="G316:G336" si="252">IF(E316&lt;100,0,(IF(E316&lt;900,1,(IF(E316&lt;1500,2,IF(E316&lt;2000,3,4))))))</f>
        <v>0</v>
      </c>
      <c r="H316" s="88">
        <f t="shared" si="208"/>
        <v>0.9</v>
      </c>
      <c r="I316" s="80" t="str">
        <f t="shared" ref="I316:I361" si="253">IF(K316=0,"не соответствует",IF(K316=1,"соответствует",))</f>
        <v>не соответствует</v>
      </c>
      <c r="J316" s="80" t="str">
        <f t="shared" si="209"/>
        <v>0,75</v>
      </c>
      <c r="K316" s="80">
        <v>0</v>
      </c>
      <c r="L316" s="80" t="str">
        <f t="shared" ref="L316:L336" si="254">IF(N316=0,"укомплектован",IF(N316=1,"не укомплектован",))</f>
        <v>укомплектован</v>
      </c>
      <c r="M316" s="80" t="str">
        <f t="shared" si="210"/>
        <v>1</v>
      </c>
      <c r="N316" s="102"/>
      <c r="O316" s="81">
        <f t="shared" ref="O316:O336" si="255">H316*J316*M316</f>
        <v>0.67500000000000004</v>
      </c>
      <c r="P316" s="89">
        <f t="shared" ref="P316:P336" si="256">IF(G316=0,$E$3*H316,IF(G316=4,$E$5*H316,IF(G316=1,$E$3,IF(G316=2,$E$4,IF(G316=3,$E$5)))))</f>
        <v>1184505.3</v>
      </c>
      <c r="Q316" s="89">
        <f t="shared" ref="Q316:Q336" si="257">IF(K316=0,P316*$I$7,P316)</f>
        <v>888378.97500000009</v>
      </c>
      <c r="R316" s="89">
        <f t="shared" ref="R316:R336" si="258">ROUND(IF(N316=1,Q316*$R$7,Q316),0)</f>
        <v>888379</v>
      </c>
      <c r="S316" s="90">
        <f>R316/12</f>
        <v>74031.583333333328</v>
      </c>
      <c r="T316" s="90">
        <f>S316</f>
        <v>74031.583333333328</v>
      </c>
      <c r="U316" s="90">
        <f t="shared" ref="U316:AD316" si="259">T316</f>
        <v>74031.583333333328</v>
      </c>
      <c r="V316" s="90">
        <f t="shared" si="259"/>
        <v>74031.583333333328</v>
      </c>
      <c r="W316" s="90">
        <f t="shared" si="259"/>
        <v>74031.583333333328</v>
      </c>
      <c r="X316" s="90">
        <f t="shared" si="259"/>
        <v>74031.583333333328</v>
      </c>
      <c r="Y316" s="90">
        <f t="shared" si="259"/>
        <v>74031.583333333328</v>
      </c>
      <c r="Z316" s="90">
        <f t="shared" si="259"/>
        <v>74031.583333333328</v>
      </c>
      <c r="AA316" s="90">
        <f t="shared" si="259"/>
        <v>74031.583333333328</v>
      </c>
      <c r="AB316" s="90">
        <f t="shared" si="259"/>
        <v>74031.583333333328</v>
      </c>
      <c r="AC316" s="90">
        <f t="shared" si="259"/>
        <v>74031.583333333328</v>
      </c>
      <c r="AD316" s="90">
        <f t="shared" si="259"/>
        <v>74031.583333333328</v>
      </c>
      <c r="AE316" s="91">
        <f t="shared" si="206"/>
        <v>888379.00000000012</v>
      </c>
      <c r="AF316" s="90">
        <f t="shared" ref="AF316:AF336" si="260">AJ316/4</f>
        <v>0</v>
      </c>
      <c r="AG316" s="90">
        <f t="shared" ref="AG316:AG336" si="261">AJ316/4</f>
        <v>0</v>
      </c>
      <c r="AH316" s="90">
        <f t="shared" ref="AH316:AH336" si="262">AJ316/4</f>
        <v>0</v>
      </c>
      <c r="AI316" s="90">
        <f t="shared" ref="AI316:AI336" si="263">AJ316/4</f>
        <v>0</v>
      </c>
      <c r="AJ316" s="91"/>
      <c r="AK316" s="92"/>
    </row>
    <row r="317" spans="1:37" ht="30" x14ac:dyDescent="0.25">
      <c r="A317" s="86">
        <f>A316+1</f>
        <v>289</v>
      </c>
      <c r="B317" s="86"/>
      <c r="C317" s="86">
        <f>C316+1</f>
        <v>2</v>
      </c>
      <c r="D317" s="87" t="s">
        <v>696</v>
      </c>
      <c r="E317" s="99">
        <v>664</v>
      </c>
      <c r="F317" s="77" t="str">
        <f t="shared" si="251"/>
        <v>от 100 до 900 жителей</v>
      </c>
      <c r="G317" s="100">
        <f t="shared" si="252"/>
        <v>1</v>
      </c>
      <c r="H317" s="88" t="str">
        <f t="shared" si="208"/>
        <v>1</v>
      </c>
      <c r="I317" s="80" t="str">
        <f t="shared" si="253"/>
        <v>не соответствует</v>
      </c>
      <c r="J317" s="80" t="str">
        <f t="shared" si="209"/>
        <v>0,75</v>
      </c>
      <c r="K317" s="80">
        <v>0</v>
      </c>
      <c r="L317" s="80" t="str">
        <f t="shared" si="254"/>
        <v>укомплектован</v>
      </c>
      <c r="M317" s="80" t="str">
        <f t="shared" si="210"/>
        <v>1</v>
      </c>
      <c r="N317" s="102">
        <v>0</v>
      </c>
      <c r="O317" s="81">
        <f t="shared" si="255"/>
        <v>0.75</v>
      </c>
      <c r="P317" s="89">
        <f t="shared" si="256"/>
        <v>1316117</v>
      </c>
      <c r="Q317" s="89">
        <f t="shared" si="257"/>
        <v>987087.75</v>
      </c>
      <c r="R317" s="89">
        <f t="shared" si="258"/>
        <v>987088</v>
      </c>
      <c r="S317" s="90">
        <f t="shared" ref="S317:S335" si="264">R317/12</f>
        <v>82257.333333333328</v>
      </c>
      <c r="T317" s="90">
        <f t="shared" ref="T317:AD332" si="265">S317</f>
        <v>82257.333333333328</v>
      </c>
      <c r="U317" s="90">
        <f t="shared" si="265"/>
        <v>82257.333333333328</v>
      </c>
      <c r="V317" s="90">
        <f t="shared" si="265"/>
        <v>82257.333333333328</v>
      </c>
      <c r="W317" s="90">
        <f t="shared" si="265"/>
        <v>82257.333333333328</v>
      </c>
      <c r="X317" s="90">
        <f t="shared" si="265"/>
        <v>82257.333333333328</v>
      </c>
      <c r="Y317" s="90">
        <f t="shared" si="265"/>
        <v>82257.333333333328</v>
      </c>
      <c r="Z317" s="90">
        <f t="shared" si="265"/>
        <v>82257.333333333328</v>
      </c>
      <c r="AA317" s="90">
        <f t="shared" si="265"/>
        <v>82257.333333333328</v>
      </c>
      <c r="AB317" s="90">
        <f t="shared" si="265"/>
        <v>82257.333333333328</v>
      </c>
      <c r="AC317" s="90">
        <f t="shared" si="265"/>
        <v>82257.333333333328</v>
      </c>
      <c r="AD317" s="90">
        <f t="shared" si="265"/>
        <v>82257.333333333328</v>
      </c>
      <c r="AE317" s="91">
        <f t="shared" si="206"/>
        <v>987088.00000000012</v>
      </c>
      <c r="AF317" s="90">
        <f t="shared" si="260"/>
        <v>0</v>
      </c>
      <c r="AG317" s="90">
        <f t="shared" si="261"/>
        <v>0</v>
      </c>
      <c r="AH317" s="90">
        <f t="shared" si="262"/>
        <v>0</v>
      </c>
      <c r="AI317" s="90">
        <f t="shared" si="263"/>
        <v>0</v>
      </c>
      <c r="AJ317" s="91"/>
      <c r="AK317" s="92"/>
    </row>
    <row r="318" spans="1:37" ht="30" x14ac:dyDescent="0.25">
      <c r="A318" s="86">
        <f>A317+1</f>
        <v>290</v>
      </c>
      <c r="B318" s="86"/>
      <c r="C318" s="86">
        <f t="shared" ref="C318:C336" si="266">C317+1</f>
        <v>3</v>
      </c>
      <c r="D318" s="87" t="s">
        <v>697</v>
      </c>
      <c r="E318" s="99">
        <v>78</v>
      </c>
      <c r="F318" s="77" t="str">
        <f t="shared" si="251"/>
        <v>до 100 жителей</v>
      </c>
      <c r="G318" s="100">
        <f t="shared" si="252"/>
        <v>0</v>
      </c>
      <c r="H318" s="88">
        <f t="shared" si="208"/>
        <v>0.9</v>
      </c>
      <c r="I318" s="80" t="str">
        <f t="shared" si="253"/>
        <v>не соответствует</v>
      </c>
      <c r="J318" s="80" t="str">
        <f t="shared" si="209"/>
        <v>0,75</v>
      </c>
      <c r="K318" s="80">
        <v>0</v>
      </c>
      <c r="L318" s="80" t="str">
        <f t="shared" si="254"/>
        <v>укомплектован</v>
      </c>
      <c r="M318" s="80" t="str">
        <f t="shared" si="210"/>
        <v>1</v>
      </c>
      <c r="N318" s="102"/>
      <c r="O318" s="81">
        <f t="shared" si="255"/>
        <v>0.67500000000000004</v>
      </c>
      <c r="P318" s="89">
        <f t="shared" si="256"/>
        <v>1184505.3</v>
      </c>
      <c r="Q318" s="89">
        <f t="shared" si="257"/>
        <v>888378.97500000009</v>
      </c>
      <c r="R318" s="89">
        <f t="shared" si="258"/>
        <v>888379</v>
      </c>
      <c r="S318" s="90">
        <f t="shared" si="264"/>
        <v>74031.583333333328</v>
      </c>
      <c r="T318" s="90">
        <f t="shared" si="265"/>
        <v>74031.583333333328</v>
      </c>
      <c r="U318" s="90">
        <f t="shared" si="265"/>
        <v>74031.583333333328</v>
      </c>
      <c r="V318" s="90">
        <f t="shared" si="265"/>
        <v>74031.583333333328</v>
      </c>
      <c r="W318" s="90">
        <f t="shared" si="265"/>
        <v>74031.583333333328</v>
      </c>
      <c r="X318" s="90">
        <f t="shared" si="265"/>
        <v>74031.583333333328</v>
      </c>
      <c r="Y318" s="90">
        <f t="shared" si="265"/>
        <v>74031.583333333328</v>
      </c>
      <c r="Z318" s="90">
        <f t="shared" si="265"/>
        <v>74031.583333333328</v>
      </c>
      <c r="AA318" s="90">
        <f t="shared" si="265"/>
        <v>74031.583333333328</v>
      </c>
      <c r="AB318" s="90">
        <f t="shared" si="265"/>
        <v>74031.583333333328</v>
      </c>
      <c r="AC318" s="90">
        <f t="shared" si="265"/>
        <v>74031.583333333328</v>
      </c>
      <c r="AD318" s="90">
        <f t="shared" si="265"/>
        <v>74031.583333333328</v>
      </c>
      <c r="AE318" s="91">
        <f t="shared" si="206"/>
        <v>888379.00000000012</v>
      </c>
      <c r="AF318" s="90">
        <f t="shared" si="260"/>
        <v>0</v>
      </c>
      <c r="AG318" s="90">
        <f t="shared" si="261"/>
        <v>0</v>
      </c>
      <c r="AH318" s="90">
        <f t="shared" si="262"/>
        <v>0</v>
      </c>
      <c r="AI318" s="90">
        <f t="shared" si="263"/>
        <v>0</v>
      </c>
      <c r="AJ318" s="91"/>
      <c r="AK318" s="92"/>
    </row>
    <row r="319" spans="1:37" ht="30" x14ac:dyDescent="0.25">
      <c r="A319" s="86">
        <f t="shared" si="245"/>
        <v>291</v>
      </c>
      <c r="B319" s="86"/>
      <c r="C319" s="86">
        <f t="shared" si="266"/>
        <v>4</v>
      </c>
      <c r="D319" s="87" t="s">
        <v>698</v>
      </c>
      <c r="E319" s="99">
        <v>151</v>
      </c>
      <c r="F319" s="77" t="str">
        <f t="shared" si="251"/>
        <v>от 100 до 900 жителей</v>
      </c>
      <c r="G319" s="100">
        <f t="shared" si="252"/>
        <v>1</v>
      </c>
      <c r="H319" s="88" t="str">
        <f t="shared" si="208"/>
        <v>1</v>
      </c>
      <c r="I319" s="80" t="str">
        <f t="shared" si="253"/>
        <v>не соответствует</v>
      </c>
      <c r="J319" s="80" t="str">
        <f t="shared" si="209"/>
        <v>0,75</v>
      </c>
      <c r="K319" s="80">
        <v>0</v>
      </c>
      <c r="L319" s="80" t="str">
        <f t="shared" si="254"/>
        <v>укомплектован</v>
      </c>
      <c r="M319" s="80" t="str">
        <f t="shared" si="210"/>
        <v>1</v>
      </c>
      <c r="N319" s="102"/>
      <c r="O319" s="81">
        <f t="shared" si="255"/>
        <v>0.75</v>
      </c>
      <c r="P319" s="89">
        <f t="shared" si="256"/>
        <v>1316117</v>
      </c>
      <c r="Q319" s="89">
        <f t="shared" si="257"/>
        <v>987087.75</v>
      </c>
      <c r="R319" s="89">
        <f t="shared" si="258"/>
        <v>987088</v>
      </c>
      <c r="S319" s="90">
        <f t="shared" si="264"/>
        <v>82257.333333333328</v>
      </c>
      <c r="T319" s="90">
        <f t="shared" si="265"/>
        <v>82257.333333333328</v>
      </c>
      <c r="U319" s="90">
        <f t="shared" si="265"/>
        <v>82257.333333333328</v>
      </c>
      <c r="V319" s="90">
        <f t="shared" si="265"/>
        <v>82257.333333333328</v>
      </c>
      <c r="W319" s="90">
        <f t="shared" si="265"/>
        <v>82257.333333333328</v>
      </c>
      <c r="X319" s="90">
        <f t="shared" si="265"/>
        <v>82257.333333333328</v>
      </c>
      <c r="Y319" s="90">
        <f t="shared" si="265"/>
        <v>82257.333333333328</v>
      </c>
      <c r="Z319" s="90">
        <f t="shared" si="265"/>
        <v>82257.333333333328</v>
      </c>
      <c r="AA319" s="90">
        <f t="shared" si="265"/>
        <v>82257.333333333328</v>
      </c>
      <c r="AB319" s="90">
        <f t="shared" si="265"/>
        <v>82257.333333333328</v>
      </c>
      <c r="AC319" s="90">
        <f t="shared" si="265"/>
        <v>82257.333333333328</v>
      </c>
      <c r="AD319" s="90">
        <f t="shared" si="265"/>
        <v>82257.333333333328</v>
      </c>
      <c r="AE319" s="91">
        <f t="shared" si="206"/>
        <v>987088.00000000012</v>
      </c>
      <c r="AF319" s="90">
        <f t="shared" si="260"/>
        <v>13670.88</v>
      </c>
      <c r="AG319" s="90">
        <f t="shared" si="261"/>
        <v>13670.88</v>
      </c>
      <c r="AH319" s="90">
        <f t="shared" si="262"/>
        <v>13670.88</v>
      </c>
      <c r="AI319" s="90">
        <f t="shared" si="263"/>
        <v>13670.88</v>
      </c>
      <c r="AJ319" s="91">
        <v>54683.519999999997</v>
      </c>
      <c r="AK319" s="92"/>
    </row>
    <row r="320" spans="1:37" ht="30" x14ac:dyDescent="0.25">
      <c r="A320" s="86">
        <f t="shared" si="245"/>
        <v>292</v>
      </c>
      <c r="B320" s="86"/>
      <c r="C320" s="86">
        <f t="shared" si="266"/>
        <v>5</v>
      </c>
      <c r="D320" s="87" t="s">
        <v>699</v>
      </c>
      <c r="E320" s="99">
        <v>178</v>
      </c>
      <c r="F320" s="77" t="str">
        <f t="shared" si="251"/>
        <v>от 100 до 900 жителей</v>
      </c>
      <c r="G320" s="100">
        <f t="shared" si="252"/>
        <v>1</v>
      </c>
      <c r="H320" s="88" t="str">
        <f t="shared" si="208"/>
        <v>1</v>
      </c>
      <c r="I320" s="80" t="str">
        <f t="shared" si="253"/>
        <v>не соответствует</v>
      </c>
      <c r="J320" s="80" t="str">
        <f t="shared" si="209"/>
        <v>0,75</v>
      </c>
      <c r="K320" s="80">
        <v>0</v>
      </c>
      <c r="L320" s="80" t="str">
        <f t="shared" si="254"/>
        <v>укомплектован</v>
      </c>
      <c r="M320" s="80" t="str">
        <f t="shared" si="210"/>
        <v>1</v>
      </c>
      <c r="N320" s="102">
        <v>0</v>
      </c>
      <c r="O320" s="81">
        <f t="shared" si="255"/>
        <v>0.75</v>
      </c>
      <c r="P320" s="89">
        <f t="shared" si="256"/>
        <v>1316117</v>
      </c>
      <c r="Q320" s="89">
        <f t="shared" si="257"/>
        <v>987087.75</v>
      </c>
      <c r="R320" s="89">
        <f t="shared" si="258"/>
        <v>987088</v>
      </c>
      <c r="S320" s="90">
        <f t="shared" si="264"/>
        <v>82257.333333333328</v>
      </c>
      <c r="T320" s="90">
        <f t="shared" si="265"/>
        <v>82257.333333333328</v>
      </c>
      <c r="U320" s="90">
        <f t="shared" si="265"/>
        <v>82257.333333333328</v>
      </c>
      <c r="V320" s="90">
        <f t="shared" si="265"/>
        <v>82257.333333333328</v>
      </c>
      <c r="W320" s="90">
        <f t="shared" si="265"/>
        <v>82257.333333333328</v>
      </c>
      <c r="X320" s="90">
        <f t="shared" si="265"/>
        <v>82257.333333333328</v>
      </c>
      <c r="Y320" s="90">
        <f t="shared" si="265"/>
        <v>82257.333333333328</v>
      </c>
      <c r="Z320" s="90">
        <f t="shared" si="265"/>
        <v>82257.333333333328</v>
      </c>
      <c r="AA320" s="90">
        <f t="shared" si="265"/>
        <v>82257.333333333328</v>
      </c>
      <c r="AB320" s="90">
        <f t="shared" si="265"/>
        <v>82257.333333333328</v>
      </c>
      <c r="AC320" s="90">
        <f t="shared" si="265"/>
        <v>82257.333333333328</v>
      </c>
      <c r="AD320" s="90">
        <f t="shared" si="265"/>
        <v>82257.333333333328</v>
      </c>
      <c r="AE320" s="91">
        <f t="shared" si="206"/>
        <v>987088.00000000012</v>
      </c>
      <c r="AF320" s="90">
        <f t="shared" si="260"/>
        <v>0</v>
      </c>
      <c r="AG320" s="90">
        <f t="shared" si="261"/>
        <v>0</v>
      </c>
      <c r="AH320" s="90">
        <f t="shared" si="262"/>
        <v>0</v>
      </c>
      <c r="AI320" s="90">
        <f t="shared" si="263"/>
        <v>0</v>
      </c>
      <c r="AJ320" s="91"/>
      <c r="AK320" s="92"/>
    </row>
    <row r="321" spans="1:37" ht="30" x14ac:dyDescent="0.25">
      <c r="A321" s="86">
        <f t="shared" si="245"/>
        <v>293</v>
      </c>
      <c r="B321" s="86"/>
      <c r="C321" s="86">
        <f t="shared" si="266"/>
        <v>6</v>
      </c>
      <c r="D321" s="87" t="s">
        <v>700</v>
      </c>
      <c r="E321" s="99">
        <v>100</v>
      </c>
      <c r="F321" s="77" t="str">
        <f t="shared" si="251"/>
        <v>от 100 до 900 жителей</v>
      </c>
      <c r="G321" s="100">
        <f t="shared" si="252"/>
        <v>1</v>
      </c>
      <c r="H321" s="88" t="str">
        <f t="shared" si="208"/>
        <v>1</v>
      </c>
      <c r="I321" s="80" t="str">
        <f t="shared" si="253"/>
        <v>не соответствует</v>
      </c>
      <c r="J321" s="80" t="str">
        <f t="shared" si="209"/>
        <v>0,75</v>
      </c>
      <c r="K321" s="80">
        <v>0</v>
      </c>
      <c r="L321" s="80" t="str">
        <f t="shared" si="254"/>
        <v>укомплектован</v>
      </c>
      <c r="M321" s="80" t="str">
        <f t="shared" si="210"/>
        <v>1</v>
      </c>
      <c r="N321" s="102"/>
      <c r="O321" s="81">
        <f t="shared" si="255"/>
        <v>0.75</v>
      </c>
      <c r="P321" s="89">
        <f t="shared" si="256"/>
        <v>1316117</v>
      </c>
      <c r="Q321" s="89">
        <f t="shared" si="257"/>
        <v>987087.75</v>
      </c>
      <c r="R321" s="89">
        <f t="shared" si="258"/>
        <v>987088</v>
      </c>
      <c r="S321" s="90">
        <f t="shared" si="264"/>
        <v>82257.333333333328</v>
      </c>
      <c r="T321" s="90">
        <f t="shared" si="265"/>
        <v>82257.333333333328</v>
      </c>
      <c r="U321" s="90">
        <f t="shared" si="265"/>
        <v>82257.333333333328</v>
      </c>
      <c r="V321" s="90">
        <f t="shared" si="265"/>
        <v>82257.333333333328</v>
      </c>
      <c r="W321" s="90">
        <f t="shared" si="265"/>
        <v>82257.333333333328</v>
      </c>
      <c r="X321" s="90">
        <f t="shared" si="265"/>
        <v>82257.333333333328</v>
      </c>
      <c r="Y321" s="90">
        <f t="shared" si="265"/>
        <v>82257.333333333328</v>
      </c>
      <c r="Z321" s="90">
        <f t="shared" si="265"/>
        <v>82257.333333333328</v>
      </c>
      <c r="AA321" s="90">
        <f t="shared" si="265"/>
        <v>82257.333333333328</v>
      </c>
      <c r="AB321" s="90">
        <f t="shared" si="265"/>
        <v>82257.333333333328</v>
      </c>
      <c r="AC321" s="90">
        <f t="shared" si="265"/>
        <v>82257.333333333328</v>
      </c>
      <c r="AD321" s="90">
        <f t="shared" si="265"/>
        <v>82257.333333333328</v>
      </c>
      <c r="AE321" s="91">
        <f t="shared" si="206"/>
        <v>987088.00000000012</v>
      </c>
      <c r="AF321" s="90">
        <f t="shared" si="260"/>
        <v>13670.88</v>
      </c>
      <c r="AG321" s="90">
        <f t="shared" si="261"/>
        <v>13670.88</v>
      </c>
      <c r="AH321" s="90">
        <f t="shared" si="262"/>
        <v>13670.88</v>
      </c>
      <c r="AI321" s="90">
        <f t="shared" si="263"/>
        <v>13670.88</v>
      </c>
      <c r="AJ321" s="91">
        <v>54683.519999999997</v>
      </c>
      <c r="AK321" s="92"/>
    </row>
    <row r="322" spans="1:37" ht="30" x14ac:dyDescent="0.25">
      <c r="A322" s="86">
        <f t="shared" si="245"/>
        <v>294</v>
      </c>
      <c r="B322" s="86"/>
      <c r="C322" s="86">
        <f t="shared" si="266"/>
        <v>7</v>
      </c>
      <c r="D322" s="87" t="s">
        <v>701</v>
      </c>
      <c r="E322" s="99">
        <v>221</v>
      </c>
      <c r="F322" s="77" t="str">
        <f t="shared" si="251"/>
        <v>от 100 до 900 жителей</v>
      </c>
      <c r="G322" s="100">
        <f t="shared" si="252"/>
        <v>1</v>
      </c>
      <c r="H322" s="88" t="str">
        <f t="shared" si="208"/>
        <v>1</v>
      </c>
      <c r="I322" s="80" t="str">
        <f t="shared" si="253"/>
        <v>не соответствует</v>
      </c>
      <c r="J322" s="80" t="str">
        <f t="shared" si="209"/>
        <v>0,75</v>
      </c>
      <c r="K322" s="80">
        <v>0</v>
      </c>
      <c r="L322" s="80" t="str">
        <f t="shared" si="254"/>
        <v>укомплектован</v>
      </c>
      <c r="M322" s="80" t="str">
        <f t="shared" si="210"/>
        <v>1</v>
      </c>
      <c r="N322" s="102"/>
      <c r="O322" s="81">
        <f t="shared" si="255"/>
        <v>0.75</v>
      </c>
      <c r="P322" s="89">
        <f t="shared" si="256"/>
        <v>1316117</v>
      </c>
      <c r="Q322" s="89">
        <f t="shared" si="257"/>
        <v>987087.75</v>
      </c>
      <c r="R322" s="89">
        <f t="shared" si="258"/>
        <v>987088</v>
      </c>
      <c r="S322" s="90">
        <f t="shared" si="264"/>
        <v>82257.333333333328</v>
      </c>
      <c r="T322" s="90">
        <f t="shared" si="265"/>
        <v>82257.333333333328</v>
      </c>
      <c r="U322" s="90">
        <f t="shared" si="265"/>
        <v>82257.333333333328</v>
      </c>
      <c r="V322" s="90">
        <f t="shared" si="265"/>
        <v>82257.333333333328</v>
      </c>
      <c r="W322" s="90">
        <f t="shared" si="265"/>
        <v>82257.333333333328</v>
      </c>
      <c r="X322" s="90">
        <f t="shared" si="265"/>
        <v>82257.333333333328</v>
      </c>
      <c r="Y322" s="90">
        <f t="shared" si="265"/>
        <v>82257.333333333328</v>
      </c>
      <c r="Z322" s="90">
        <f t="shared" si="265"/>
        <v>82257.333333333328</v>
      </c>
      <c r="AA322" s="90">
        <f t="shared" si="265"/>
        <v>82257.333333333328</v>
      </c>
      <c r="AB322" s="90">
        <f t="shared" si="265"/>
        <v>82257.333333333328</v>
      </c>
      <c r="AC322" s="90">
        <f t="shared" si="265"/>
        <v>82257.333333333328</v>
      </c>
      <c r="AD322" s="90">
        <f t="shared" si="265"/>
        <v>82257.333333333328</v>
      </c>
      <c r="AE322" s="91">
        <f t="shared" si="206"/>
        <v>987088.00000000012</v>
      </c>
      <c r="AF322" s="90">
        <f t="shared" si="260"/>
        <v>11700</v>
      </c>
      <c r="AG322" s="90">
        <f t="shared" si="261"/>
        <v>11700</v>
      </c>
      <c r="AH322" s="90">
        <f t="shared" si="262"/>
        <v>11700</v>
      </c>
      <c r="AI322" s="90">
        <f t="shared" si="263"/>
        <v>11700</v>
      </c>
      <c r="AJ322" s="91">
        <v>46800</v>
      </c>
      <c r="AK322" s="92"/>
    </row>
    <row r="323" spans="1:37" ht="30" x14ac:dyDescent="0.25">
      <c r="A323" s="86">
        <f t="shared" si="245"/>
        <v>295</v>
      </c>
      <c r="B323" s="86"/>
      <c r="C323" s="86">
        <f t="shared" si="266"/>
        <v>8</v>
      </c>
      <c r="D323" s="87" t="s">
        <v>702</v>
      </c>
      <c r="E323" s="99">
        <v>177</v>
      </c>
      <c r="F323" s="77" t="str">
        <f t="shared" si="251"/>
        <v>от 100 до 900 жителей</v>
      </c>
      <c r="G323" s="100">
        <f t="shared" si="252"/>
        <v>1</v>
      </c>
      <c r="H323" s="88" t="str">
        <f t="shared" si="208"/>
        <v>1</v>
      </c>
      <c r="I323" s="80" t="str">
        <f t="shared" si="253"/>
        <v>не соответствует</v>
      </c>
      <c r="J323" s="80" t="str">
        <f t="shared" si="209"/>
        <v>0,75</v>
      </c>
      <c r="K323" s="80">
        <v>0</v>
      </c>
      <c r="L323" s="80" t="str">
        <f t="shared" si="254"/>
        <v>укомплектован</v>
      </c>
      <c r="M323" s="80" t="str">
        <f t="shared" si="210"/>
        <v>1</v>
      </c>
      <c r="N323" s="102"/>
      <c r="O323" s="81">
        <f t="shared" si="255"/>
        <v>0.75</v>
      </c>
      <c r="P323" s="89">
        <f t="shared" si="256"/>
        <v>1316117</v>
      </c>
      <c r="Q323" s="89">
        <f t="shared" si="257"/>
        <v>987087.75</v>
      </c>
      <c r="R323" s="89">
        <f t="shared" si="258"/>
        <v>987088</v>
      </c>
      <c r="S323" s="90">
        <f t="shared" si="264"/>
        <v>82257.333333333328</v>
      </c>
      <c r="T323" s="90">
        <f t="shared" si="265"/>
        <v>82257.333333333328</v>
      </c>
      <c r="U323" s="90">
        <f t="shared" si="265"/>
        <v>82257.333333333328</v>
      </c>
      <c r="V323" s="90">
        <f t="shared" si="265"/>
        <v>82257.333333333328</v>
      </c>
      <c r="W323" s="90">
        <f t="shared" si="265"/>
        <v>82257.333333333328</v>
      </c>
      <c r="X323" s="90">
        <f t="shared" si="265"/>
        <v>82257.333333333328</v>
      </c>
      <c r="Y323" s="90">
        <f t="shared" si="265"/>
        <v>82257.333333333328</v>
      </c>
      <c r="Z323" s="90">
        <f t="shared" si="265"/>
        <v>82257.333333333328</v>
      </c>
      <c r="AA323" s="90">
        <f t="shared" si="265"/>
        <v>82257.333333333328</v>
      </c>
      <c r="AB323" s="90">
        <f t="shared" si="265"/>
        <v>82257.333333333328</v>
      </c>
      <c r="AC323" s="90">
        <f t="shared" si="265"/>
        <v>82257.333333333328</v>
      </c>
      <c r="AD323" s="90">
        <f t="shared" si="265"/>
        <v>82257.333333333328</v>
      </c>
      <c r="AE323" s="91">
        <f t="shared" si="206"/>
        <v>987088.00000000012</v>
      </c>
      <c r="AF323" s="90">
        <f t="shared" si="260"/>
        <v>11700</v>
      </c>
      <c r="AG323" s="90">
        <f t="shared" si="261"/>
        <v>11700</v>
      </c>
      <c r="AH323" s="90">
        <f t="shared" si="262"/>
        <v>11700</v>
      </c>
      <c r="AI323" s="90">
        <f t="shared" si="263"/>
        <v>11700</v>
      </c>
      <c r="AJ323" s="91">
        <v>46800</v>
      </c>
      <c r="AK323" s="92"/>
    </row>
    <row r="324" spans="1:37" ht="30" x14ac:dyDescent="0.25">
      <c r="A324" s="86">
        <f t="shared" si="245"/>
        <v>296</v>
      </c>
      <c r="B324" s="86"/>
      <c r="C324" s="86">
        <f t="shared" si="266"/>
        <v>9</v>
      </c>
      <c r="D324" s="87" t="s">
        <v>703</v>
      </c>
      <c r="E324" s="99">
        <v>268</v>
      </c>
      <c r="F324" s="77" t="str">
        <f t="shared" si="251"/>
        <v>от 100 до 900 жителей</v>
      </c>
      <c r="G324" s="100">
        <f t="shared" si="252"/>
        <v>1</v>
      </c>
      <c r="H324" s="88" t="str">
        <f t="shared" si="208"/>
        <v>1</v>
      </c>
      <c r="I324" s="80" t="str">
        <f t="shared" si="253"/>
        <v>не соответствует</v>
      </c>
      <c r="J324" s="80" t="str">
        <f t="shared" si="209"/>
        <v>0,75</v>
      </c>
      <c r="K324" s="80">
        <v>0</v>
      </c>
      <c r="L324" s="80" t="str">
        <f t="shared" si="254"/>
        <v>укомплектован</v>
      </c>
      <c r="M324" s="80" t="str">
        <f t="shared" si="210"/>
        <v>1</v>
      </c>
      <c r="N324" s="102">
        <v>0</v>
      </c>
      <c r="O324" s="81">
        <f t="shared" si="255"/>
        <v>0.75</v>
      </c>
      <c r="P324" s="89">
        <f t="shared" si="256"/>
        <v>1316117</v>
      </c>
      <c r="Q324" s="89">
        <f t="shared" si="257"/>
        <v>987087.75</v>
      </c>
      <c r="R324" s="89">
        <f t="shared" si="258"/>
        <v>987088</v>
      </c>
      <c r="S324" s="90">
        <f t="shared" si="264"/>
        <v>82257.333333333328</v>
      </c>
      <c r="T324" s="90">
        <f t="shared" si="265"/>
        <v>82257.333333333328</v>
      </c>
      <c r="U324" s="90">
        <f t="shared" si="265"/>
        <v>82257.333333333328</v>
      </c>
      <c r="V324" s="90">
        <f t="shared" si="265"/>
        <v>82257.333333333328</v>
      </c>
      <c r="W324" s="90">
        <f t="shared" si="265"/>
        <v>82257.333333333328</v>
      </c>
      <c r="X324" s="90">
        <f t="shared" si="265"/>
        <v>82257.333333333328</v>
      </c>
      <c r="Y324" s="90">
        <f t="shared" si="265"/>
        <v>82257.333333333328</v>
      </c>
      <c r="Z324" s="90">
        <f t="shared" si="265"/>
        <v>82257.333333333328</v>
      </c>
      <c r="AA324" s="90">
        <f t="shared" si="265"/>
        <v>82257.333333333328</v>
      </c>
      <c r="AB324" s="90">
        <f t="shared" si="265"/>
        <v>82257.333333333328</v>
      </c>
      <c r="AC324" s="90">
        <f t="shared" si="265"/>
        <v>82257.333333333328</v>
      </c>
      <c r="AD324" s="90">
        <f t="shared" si="265"/>
        <v>82257.333333333328</v>
      </c>
      <c r="AE324" s="91">
        <f t="shared" si="206"/>
        <v>987088.00000000012</v>
      </c>
      <c r="AF324" s="90">
        <f t="shared" si="260"/>
        <v>0</v>
      </c>
      <c r="AG324" s="90">
        <f t="shared" si="261"/>
        <v>0</v>
      </c>
      <c r="AH324" s="90">
        <f t="shared" si="262"/>
        <v>0</v>
      </c>
      <c r="AI324" s="90">
        <f t="shared" si="263"/>
        <v>0</v>
      </c>
      <c r="AJ324" s="91"/>
      <c r="AK324" s="92"/>
    </row>
    <row r="325" spans="1:37" ht="30" x14ac:dyDescent="0.25">
      <c r="A325" s="86">
        <f t="shared" si="245"/>
        <v>297</v>
      </c>
      <c r="B325" s="86"/>
      <c r="C325" s="86">
        <f t="shared" si="266"/>
        <v>10</v>
      </c>
      <c r="D325" s="87" t="s">
        <v>704</v>
      </c>
      <c r="E325" s="99">
        <v>144</v>
      </c>
      <c r="F325" s="77" t="str">
        <f t="shared" si="251"/>
        <v>от 100 до 900 жителей</v>
      </c>
      <c r="G325" s="100">
        <f t="shared" si="252"/>
        <v>1</v>
      </c>
      <c r="H325" s="88" t="str">
        <f t="shared" si="208"/>
        <v>1</v>
      </c>
      <c r="I325" s="80" t="str">
        <f t="shared" si="253"/>
        <v>не соответствует</v>
      </c>
      <c r="J325" s="80" t="str">
        <f t="shared" si="209"/>
        <v>0,75</v>
      </c>
      <c r="K325" s="80">
        <v>0</v>
      </c>
      <c r="L325" s="80" t="str">
        <f t="shared" si="254"/>
        <v>укомплектован</v>
      </c>
      <c r="M325" s="80" t="str">
        <f t="shared" si="210"/>
        <v>1</v>
      </c>
      <c r="N325" s="102">
        <v>0</v>
      </c>
      <c r="O325" s="81">
        <f t="shared" si="255"/>
        <v>0.75</v>
      </c>
      <c r="P325" s="89">
        <f t="shared" si="256"/>
        <v>1316117</v>
      </c>
      <c r="Q325" s="89">
        <f t="shared" si="257"/>
        <v>987087.75</v>
      </c>
      <c r="R325" s="89">
        <f t="shared" si="258"/>
        <v>987088</v>
      </c>
      <c r="S325" s="90">
        <f t="shared" si="264"/>
        <v>82257.333333333328</v>
      </c>
      <c r="T325" s="90">
        <f t="shared" si="265"/>
        <v>82257.333333333328</v>
      </c>
      <c r="U325" s="90">
        <f t="shared" si="265"/>
        <v>82257.333333333328</v>
      </c>
      <c r="V325" s="90">
        <f t="shared" si="265"/>
        <v>82257.333333333328</v>
      </c>
      <c r="W325" s="90">
        <f t="shared" si="265"/>
        <v>82257.333333333328</v>
      </c>
      <c r="X325" s="90">
        <f t="shared" si="265"/>
        <v>82257.333333333328</v>
      </c>
      <c r="Y325" s="90">
        <f t="shared" si="265"/>
        <v>82257.333333333328</v>
      </c>
      <c r="Z325" s="90">
        <f t="shared" si="265"/>
        <v>82257.333333333328</v>
      </c>
      <c r="AA325" s="90">
        <f t="shared" si="265"/>
        <v>82257.333333333328</v>
      </c>
      <c r="AB325" s="90">
        <f t="shared" si="265"/>
        <v>82257.333333333328</v>
      </c>
      <c r="AC325" s="90">
        <f t="shared" si="265"/>
        <v>82257.333333333328</v>
      </c>
      <c r="AD325" s="90">
        <f t="shared" si="265"/>
        <v>82257.333333333328</v>
      </c>
      <c r="AE325" s="91">
        <f t="shared" si="206"/>
        <v>987088.00000000012</v>
      </c>
      <c r="AF325" s="90">
        <f t="shared" si="260"/>
        <v>13670.88</v>
      </c>
      <c r="AG325" s="90">
        <f t="shared" si="261"/>
        <v>13670.88</v>
      </c>
      <c r="AH325" s="90">
        <f t="shared" si="262"/>
        <v>13670.88</v>
      </c>
      <c r="AI325" s="90">
        <f t="shared" si="263"/>
        <v>13670.88</v>
      </c>
      <c r="AJ325" s="91">
        <v>54683.519999999997</v>
      </c>
      <c r="AK325" s="92"/>
    </row>
    <row r="326" spans="1:37" ht="30" x14ac:dyDescent="0.25">
      <c r="A326" s="86">
        <f t="shared" si="245"/>
        <v>298</v>
      </c>
      <c r="B326" s="86"/>
      <c r="C326" s="86">
        <f t="shared" si="266"/>
        <v>11</v>
      </c>
      <c r="D326" s="87" t="s">
        <v>705</v>
      </c>
      <c r="E326" s="99">
        <v>520</v>
      </c>
      <c r="F326" s="77" t="str">
        <f t="shared" si="251"/>
        <v>от 100 до 900 жителей</v>
      </c>
      <c r="G326" s="100">
        <f t="shared" si="252"/>
        <v>1</v>
      </c>
      <c r="H326" s="88" t="str">
        <f t="shared" si="208"/>
        <v>1</v>
      </c>
      <c r="I326" s="80" t="str">
        <f t="shared" si="253"/>
        <v>не соответствует</v>
      </c>
      <c r="J326" s="80" t="str">
        <f t="shared" si="209"/>
        <v>0,75</v>
      </c>
      <c r="K326" s="80">
        <v>0</v>
      </c>
      <c r="L326" s="80" t="str">
        <f t="shared" si="254"/>
        <v>укомплектован</v>
      </c>
      <c r="M326" s="80" t="str">
        <f t="shared" si="210"/>
        <v>1</v>
      </c>
      <c r="N326" s="102"/>
      <c r="O326" s="81">
        <f t="shared" si="255"/>
        <v>0.75</v>
      </c>
      <c r="P326" s="89">
        <f t="shared" si="256"/>
        <v>1316117</v>
      </c>
      <c r="Q326" s="89">
        <f t="shared" si="257"/>
        <v>987087.75</v>
      </c>
      <c r="R326" s="89">
        <f t="shared" si="258"/>
        <v>987088</v>
      </c>
      <c r="S326" s="90">
        <f t="shared" si="264"/>
        <v>82257.333333333328</v>
      </c>
      <c r="T326" s="90">
        <f t="shared" si="265"/>
        <v>82257.333333333328</v>
      </c>
      <c r="U326" s="90">
        <f t="shared" si="265"/>
        <v>82257.333333333328</v>
      </c>
      <c r="V326" s="90">
        <f t="shared" si="265"/>
        <v>82257.333333333328</v>
      </c>
      <c r="W326" s="90">
        <f t="shared" si="265"/>
        <v>82257.333333333328</v>
      </c>
      <c r="X326" s="90">
        <f t="shared" si="265"/>
        <v>82257.333333333328</v>
      </c>
      <c r="Y326" s="90">
        <f t="shared" si="265"/>
        <v>82257.333333333328</v>
      </c>
      <c r="Z326" s="90">
        <f t="shared" si="265"/>
        <v>82257.333333333328</v>
      </c>
      <c r="AA326" s="90">
        <f t="shared" si="265"/>
        <v>82257.333333333328</v>
      </c>
      <c r="AB326" s="90">
        <f t="shared" si="265"/>
        <v>82257.333333333328</v>
      </c>
      <c r="AC326" s="90">
        <f t="shared" si="265"/>
        <v>82257.333333333328</v>
      </c>
      <c r="AD326" s="90">
        <f t="shared" si="265"/>
        <v>82257.333333333328</v>
      </c>
      <c r="AE326" s="91">
        <f t="shared" si="206"/>
        <v>987088.00000000012</v>
      </c>
      <c r="AF326" s="90">
        <f t="shared" si="260"/>
        <v>13670.88</v>
      </c>
      <c r="AG326" s="90">
        <f t="shared" si="261"/>
        <v>13670.88</v>
      </c>
      <c r="AH326" s="90">
        <f t="shared" si="262"/>
        <v>13670.88</v>
      </c>
      <c r="AI326" s="90">
        <f t="shared" si="263"/>
        <v>13670.88</v>
      </c>
      <c r="AJ326" s="91">
        <v>54683.519999999997</v>
      </c>
      <c r="AK326" s="92"/>
    </row>
    <row r="327" spans="1:37" ht="30" x14ac:dyDescent="0.25">
      <c r="A327" s="86">
        <f t="shared" si="245"/>
        <v>299</v>
      </c>
      <c r="B327" s="86"/>
      <c r="C327" s="86">
        <f t="shared" si="266"/>
        <v>12</v>
      </c>
      <c r="D327" s="87" t="s">
        <v>706</v>
      </c>
      <c r="E327" s="99">
        <v>334</v>
      </c>
      <c r="F327" s="77" t="str">
        <f t="shared" si="251"/>
        <v>от 100 до 900 жителей</v>
      </c>
      <c r="G327" s="100">
        <f t="shared" si="252"/>
        <v>1</v>
      </c>
      <c r="H327" s="88" t="str">
        <f t="shared" si="208"/>
        <v>1</v>
      </c>
      <c r="I327" s="80" t="str">
        <f t="shared" si="253"/>
        <v>не соответствует</v>
      </c>
      <c r="J327" s="80" t="str">
        <f t="shared" si="209"/>
        <v>0,75</v>
      </c>
      <c r="K327" s="80">
        <v>0</v>
      </c>
      <c r="L327" s="80" t="str">
        <f t="shared" si="254"/>
        <v>укомплектован</v>
      </c>
      <c r="M327" s="80" t="str">
        <f t="shared" si="210"/>
        <v>1</v>
      </c>
      <c r="N327" s="102"/>
      <c r="O327" s="81">
        <f t="shared" si="255"/>
        <v>0.75</v>
      </c>
      <c r="P327" s="89">
        <f t="shared" si="256"/>
        <v>1316117</v>
      </c>
      <c r="Q327" s="89">
        <f t="shared" si="257"/>
        <v>987087.75</v>
      </c>
      <c r="R327" s="89">
        <f t="shared" si="258"/>
        <v>987088</v>
      </c>
      <c r="S327" s="90">
        <f t="shared" si="264"/>
        <v>82257.333333333328</v>
      </c>
      <c r="T327" s="90">
        <f t="shared" si="265"/>
        <v>82257.333333333328</v>
      </c>
      <c r="U327" s="90">
        <f t="shared" si="265"/>
        <v>82257.333333333328</v>
      </c>
      <c r="V327" s="90">
        <f t="shared" si="265"/>
        <v>82257.333333333328</v>
      </c>
      <c r="W327" s="90">
        <f t="shared" si="265"/>
        <v>82257.333333333328</v>
      </c>
      <c r="X327" s="90">
        <f t="shared" si="265"/>
        <v>82257.333333333328</v>
      </c>
      <c r="Y327" s="90">
        <f t="shared" si="265"/>
        <v>82257.333333333328</v>
      </c>
      <c r="Z327" s="90">
        <f t="shared" si="265"/>
        <v>82257.333333333328</v>
      </c>
      <c r="AA327" s="90">
        <f t="shared" si="265"/>
        <v>82257.333333333328</v>
      </c>
      <c r="AB327" s="90">
        <f t="shared" si="265"/>
        <v>82257.333333333328</v>
      </c>
      <c r="AC327" s="90">
        <f t="shared" si="265"/>
        <v>82257.333333333328</v>
      </c>
      <c r="AD327" s="90">
        <f t="shared" si="265"/>
        <v>82257.333333333328</v>
      </c>
      <c r="AE327" s="91">
        <f t="shared" si="206"/>
        <v>987088.00000000012</v>
      </c>
      <c r="AF327" s="90">
        <f t="shared" si="260"/>
        <v>13670.88</v>
      </c>
      <c r="AG327" s="90">
        <f t="shared" si="261"/>
        <v>13670.88</v>
      </c>
      <c r="AH327" s="90">
        <f t="shared" si="262"/>
        <v>13670.88</v>
      </c>
      <c r="AI327" s="90">
        <f t="shared" si="263"/>
        <v>13670.88</v>
      </c>
      <c r="AJ327" s="91">
        <v>54683.519999999997</v>
      </c>
      <c r="AK327" s="92"/>
    </row>
    <row r="328" spans="1:37" ht="30" x14ac:dyDescent="0.25">
      <c r="A328" s="86">
        <f t="shared" si="245"/>
        <v>300</v>
      </c>
      <c r="B328" s="86"/>
      <c r="C328" s="86">
        <f t="shared" si="266"/>
        <v>13</v>
      </c>
      <c r="D328" s="87" t="s">
        <v>707</v>
      </c>
      <c r="E328" s="99">
        <v>359</v>
      </c>
      <c r="F328" s="77" t="str">
        <f t="shared" si="251"/>
        <v>от 100 до 900 жителей</v>
      </c>
      <c r="G328" s="100">
        <f t="shared" si="252"/>
        <v>1</v>
      </c>
      <c r="H328" s="88" t="str">
        <f t="shared" si="208"/>
        <v>1</v>
      </c>
      <c r="I328" s="80" t="str">
        <f t="shared" si="253"/>
        <v>не соответствует</v>
      </c>
      <c r="J328" s="80" t="str">
        <f t="shared" si="209"/>
        <v>0,75</v>
      </c>
      <c r="K328" s="80">
        <v>0</v>
      </c>
      <c r="L328" s="80" t="str">
        <f t="shared" si="254"/>
        <v>укомплектован</v>
      </c>
      <c r="M328" s="80" t="str">
        <f t="shared" si="210"/>
        <v>1</v>
      </c>
      <c r="N328" s="102"/>
      <c r="O328" s="81">
        <f t="shared" si="255"/>
        <v>0.75</v>
      </c>
      <c r="P328" s="89">
        <f t="shared" si="256"/>
        <v>1316117</v>
      </c>
      <c r="Q328" s="89">
        <f t="shared" si="257"/>
        <v>987087.75</v>
      </c>
      <c r="R328" s="89">
        <f t="shared" si="258"/>
        <v>987088</v>
      </c>
      <c r="S328" s="90">
        <f t="shared" si="264"/>
        <v>82257.333333333328</v>
      </c>
      <c r="T328" s="90">
        <f t="shared" si="265"/>
        <v>82257.333333333328</v>
      </c>
      <c r="U328" s="90">
        <f t="shared" si="265"/>
        <v>82257.333333333328</v>
      </c>
      <c r="V328" s="90">
        <f t="shared" si="265"/>
        <v>82257.333333333328</v>
      </c>
      <c r="W328" s="90">
        <f t="shared" si="265"/>
        <v>82257.333333333328</v>
      </c>
      <c r="X328" s="90">
        <f t="shared" si="265"/>
        <v>82257.333333333328</v>
      </c>
      <c r="Y328" s="90">
        <f t="shared" si="265"/>
        <v>82257.333333333328</v>
      </c>
      <c r="Z328" s="90">
        <f t="shared" si="265"/>
        <v>82257.333333333328</v>
      </c>
      <c r="AA328" s="90">
        <f t="shared" si="265"/>
        <v>82257.333333333328</v>
      </c>
      <c r="AB328" s="90">
        <f t="shared" si="265"/>
        <v>82257.333333333328</v>
      </c>
      <c r="AC328" s="90">
        <f t="shared" si="265"/>
        <v>82257.333333333328</v>
      </c>
      <c r="AD328" s="90">
        <f t="shared" si="265"/>
        <v>82257.333333333328</v>
      </c>
      <c r="AE328" s="91">
        <f t="shared" si="206"/>
        <v>987088.00000000012</v>
      </c>
      <c r="AF328" s="90">
        <f t="shared" si="260"/>
        <v>11700</v>
      </c>
      <c r="AG328" s="90">
        <f t="shared" si="261"/>
        <v>11700</v>
      </c>
      <c r="AH328" s="90">
        <f t="shared" si="262"/>
        <v>11700</v>
      </c>
      <c r="AI328" s="90">
        <f t="shared" si="263"/>
        <v>11700</v>
      </c>
      <c r="AJ328" s="91">
        <v>46800</v>
      </c>
      <c r="AK328" s="92"/>
    </row>
    <row r="329" spans="1:37" ht="30" x14ac:dyDescent="0.25">
      <c r="A329" s="86">
        <f>A328+1</f>
        <v>301</v>
      </c>
      <c r="B329" s="86"/>
      <c r="C329" s="86">
        <f t="shared" si="266"/>
        <v>14</v>
      </c>
      <c r="D329" s="87" t="s">
        <v>708</v>
      </c>
      <c r="E329" s="99">
        <v>861</v>
      </c>
      <c r="F329" s="77" t="str">
        <f t="shared" si="251"/>
        <v>от 100 до 900 жителей</v>
      </c>
      <c r="G329" s="100">
        <f t="shared" si="252"/>
        <v>1</v>
      </c>
      <c r="H329" s="88" t="str">
        <f t="shared" si="208"/>
        <v>1</v>
      </c>
      <c r="I329" s="80" t="str">
        <f t="shared" si="253"/>
        <v>не соответствует</v>
      </c>
      <c r="J329" s="80" t="str">
        <f t="shared" si="209"/>
        <v>0,75</v>
      </c>
      <c r="K329" s="80">
        <v>0</v>
      </c>
      <c r="L329" s="80" t="str">
        <f t="shared" si="254"/>
        <v>укомплектован</v>
      </c>
      <c r="M329" s="80" t="str">
        <f t="shared" si="210"/>
        <v>1</v>
      </c>
      <c r="N329" s="102">
        <v>0</v>
      </c>
      <c r="O329" s="81">
        <f t="shared" si="255"/>
        <v>0.75</v>
      </c>
      <c r="P329" s="89">
        <f t="shared" si="256"/>
        <v>1316117</v>
      </c>
      <c r="Q329" s="89">
        <f t="shared" si="257"/>
        <v>987087.75</v>
      </c>
      <c r="R329" s="89">
        <f t="shared" si="258"/>
        <v>987088</v>
      </c>
      <c r="S329" s="90">
        <f t="shared" si="264"/>
        <v>82257.333333333328</v>
      </c>
      <c r="T329" s="90">
        <f t="shared" si="265"/>
        <v>82257.333333333328</v>
      </c>
      <c r="U329" s="90">
        <f t="shared" si="265"/>
        <v>82257.333333333328</v>
      </c>
      <c r="V329" s="90">
        <f t="shared" si="265"/>
        <v>82257.333333333328</v>
      </c>
      <c r="W329" s="90">
        <f t="shared" si="265"/>
        <v>82257.333333333328</v>
      </c>
      <c r="X329" s="90">
        <f t="shared" si="265"/>
        <v>82257.333333333328</v>
      </c>
      <c r="Y329" s="90">
        <f t="shared" si="265"/>
        <v>82257.333333333328</v>
      </c>
      <c r="Z329" s="90">
        <f t="shared" si="265"/>
        <v>82257.333333333328</v>
      </c>
      <c r="AA329" s="90">
        <f t="shared" si="265"/>
        <v>82257.333333333328</v>
      </c>
      <c r="AB329" s="90">
        <f t="shared" si="265"/>
        <v>82257.333333333328</v>
      </c>
      <c r="AC329" s="90">
        <f t="shared" si="265"/>
        <v>82257.333333333328</v>
      </c>
      <c r="AD329" s="90">
        <f t="shared" si="265"/>
        <v>82257.333333333328</v>
      </c>
      <c r="AE329" s="91">
        <f t="shared" si="206"/>
        <v>987088.00000000012</v>
      </c>
      <c r="AF329" s="90">
        <f t="shared" si="260"/>
        <v>0</v>
      </c>
      <c r="AG329" s="90">
        <f t="shared" si="261"/>
        <v>0</v>
      </c>
      <c r="AH329" s="90">
        <f t="shared" si="262"/>
        <v>0</v>
      </c>
      <c r="AI329" s="90">
        <f t="shared" si="263"/>
        <v>0</v>
      </c>
      <c r="AJ329" s="91"/>
      <c r="AK329" s="92"/>
    </row>
    <row r="330" spans="1:37" ht="30" x14ac:dyDescent="0.25">
      <c r="A330" s="86">
        <f>A329+1</f>
        <v>302</v>
      </c>
      <c r="B330" s="86"/>
      <c r="C330" s="86">
        <f t="shared" si="266"/>
        <v>15</v>
      </c>
      <c r="D330" s="87" t="s">
        <v>709</v>
      </c>
      <c r="E330" s="99">
        <v>214</v>
      </c>
      <c r="F330" s="77" t="str">
        <f t="shared" si="251"/>
        <v>от 100 до 900 жителей</v>
      </c>
      <c r="G330" s="100">
        <f t="shared" si="252"/>
        <v>1</v>
      </c>
      <c r="H330" s="88" t="str">
        <f t="shared" si="208"/>
        <v>1</v>
      </c>
      <c r="I330" s="80" t="str">
        <f t="shared" si="253"/>
        <v>не соответствует</v>
      </c>
      <c r="J330" s="80" t="str">
        <f t="shared" si="209"/>
        <v>0,75</v>
      </c>
      <c r="K330" s="80">
        <v>0</v>
      </c>
      <c r="L330" s="80" t="str">
        <f t="shared" si="254"/>
        <v>укомплектован</v>
      </c>
      <c r="M330" s="80" t="str">
        <f t="shared" si="210"/>
        <v>1</v>
      </c>
      <c r="N330" s="102">
        <v>0</v>
      </c>
      <c r="O330" s="81">
        <f t="shared" si="255"/>
        <v>0.75</v>
      </c>
      <c r="P330" s="89">
        <f t="shared" si="256"/>
        <v>1316117</v>
      </c>
      <c r="Q330" s="89">
        <f t="shared" si="257"/>
        <v>987087.75</v>
      </c>
      <c r="R330" s="89">
        <f t="shared" si="258"/>
        <v>987088</v>
      </c>
      <c r="S330" s="90">
        <f t="shared" si="264"/>
        <v>82257.333333333328</v>
      </c>
      <c r="T330" s="90">
        <f t="shared" si="265"/>
        <v>82257.333333333328</v>
      </c>
      <c r="U330" s="90">
        <f t="shared" si="265"/>
        <v>82257.333333333328</v>
      </c>
      <c r="V330" s="90">
        <f t="shared" si="265"/>
        <v>82257.333333333328</v>
      </c>
      <c r="W330" s="90">
        <f t="shared" si="265"/>
        <v>82257.333333333328</v>
      </c>
      <c r="X330" s="90">
        <f t="shared" si="265"/>
        <v>82257.333333333328</v>
      </c>
      <c r="Y330" s="90">
        <f t="shared" si="265"/>
        <v>82257.333333333328</v>
      </c>
      <c r="Z330" s="90">
        <f t="shared" si="265"/>
        <v>82257.333333333328</v>
      </c>
      <c r="AA330" s="90">
        <f t="shared" si="265"/>
        <v>82257.333333333328</v>
      </c>
      <c r="AB330" s="90">
        <f t="shared" si="265"/>
        <v>82257.333333333328</v>
      </c>
      <c r="AC330" s="90">
        <f t="shared" si="265"/>
        <v>82257.333333333328</v>
      </c>
      <c r="AD330" s="90">
        <f t="shared" si="265"/>
        <v>82257.333333333328</v>
      </c>
      <c r="AE330" s="91">
        <f t="shared" si="206"/>
        <v>987088.00000000012</v>
      </c>
      <c r="AF330" s="90">
        <f t="shared" si="260"/>
        <v>0</v>
      </c>
      <c r="AG330" s="90">
        <f t="shared" si="261"/>
        <v>0</v>
      </c>
      <c r="AH330" s="90">
        <f t="shared" si="262"/>
        <v>0</v>
      </c>
      <c r="AI330" s="90">
        <f t="shared" si="263"/>
        <v>0</v>
      </c>
      <c r="AJ330" s="91"/>
      <c r="AK330" s="92"/>
    </row>
    <row r="331" spans="1:37" ht="30" x14ac:dyDescent="0.25">
      <c r="A331" s="86">
        <f t="shared" si="245"/>
        <v>303</v>
      </c>
      <c r="B331" s="86"/>
      <c r="C331" s="86">
        <f t="shared" si="266"/>
        <v>16</v>
      </c>
      <c r="D331" s="87" t="s">
        <v>710</v>
      </c>
      <c r="E331" s="99">
        <v>430</v>
      </c>
      <c r="F331" s="77" t="str">
        <f t="shared" si="251"/>
        <v>от 100 до 900 жителей</v>
      </c>
      <c r="G331" s="100">
        <f t="shared" si="252"/>
        <v>1</v>
      </c>
      <c r="H331" s="88" t="str">
        <f t="shared" si="208"/>
        <v>1</v>
      </c>
      <c r="I331" s="80" t="str">
        <f t="shared" si="253"/>
        <v>соответствует</v>
      </c>
      <c r="J331" s="80" t="str">
        <f t="shared" si="209"/>
        <v>1</v>
      </c>
      <c r="K331" s="80">
        <v>1</v>
      </c>
      <c r="L331" s="80" t="str">
        <f t="shared" si="254"/>
        <v>укомплектован</v>
      </c>
      <c r="M331" s="80" t="str">
        <f t="shared" si="210"/>
        <v>1</v>
      </c>
      <c r="N331" s="102">
        <v>0</v>
      </c>
      <c r="O331" s="81">
        <f t="shared" si="255"/>
        <v>1</v>
      </c>
      <c r="P331" s="89">
        <f t="shared" si="256"/>
        <v>1316117</v>
      </c>
      <c r="Q331" s="89">
        <f t="shared" si="257"/>
        <v>1316117</v>
      </c>
      <c r="R331" s="89">
        <f t="shared" si="258"/>
        <v>1316117</v>
      </c>
      <c r="S331" s="90">
        <f t="shared" si="264"/>
        <v>109676.41666666667</v>
      </c>
      <c r="T331" s="90">
        <f t="shared" si="265"/>
        <v>109676.41666666667</v>
      </c>
      <c r="U331" s="90">
        <f t="shared" si="265"/>
        <v>109676.41666666667</v>
      </c>
      <c r="V331" s="90">
        <f t="shared" si="265"/>
        <v>109676.41666666667</v>
      </c>
      <c r="W331" s="90">
        <f t="shared" si="265"/>
        <v>109676.41666666667</v>
      </c>
      <c r="X331" s="90">
        <f t="shared" si="265"/>
        <v>109676.41666666667</v>
      </c>
      <c r="Y331" s="90">
        <f t="shared" si="265"/>
        <v>109676.41666666667</v>
      </c>
      <c r="Z331" s="90">
        <f t="shared" si="265"/>
        <v>109676.41666666667</v>
      </c>
      <c r="AA331" s="90">
        <f t="shared" si="265"/>
        <v>109676.41666666667</v>
      </c>
      <c r="AB331" s="90">
        <f t="shared" si="265"/>
        <v>109676.41666666667</v>
      </c>
      <c r="AC331" s="90">
        <f t="shared" si="265"/>
        <v>109676.41666666667</v>
      </c>
      <c r="AD331" s="90">
        <f t="shared" si="265"/>
        <v>109676.41666666667</v>
      </c>
      <c r="AE331" s="91">
        <f t="shared" si="206"/>
        <v>1316117</v>
      </c>
      <c r="AF331" s="90">
        <f t="shared" si="260"/>
        <v>13670.88</v>
      </c>
      <c r="AG331" s="90">
        <f t="shared" si="261"/>
        <v>13670.88</v>
      </c>
      <c r="AH331" s="90">
        <f t="shared" si="262"/>
        <v>13670.88</v>
      </c>
      <c r="AI331" s="90">
        <f t="shared" si="263"/>
        <v>13670.88</v>
      </c>
      <c r="AJ331" s="91">
        <v>54683.519999999997</v>
      </c>
      <c r="AK331" s="92"/>
    </row>
    <row r="332" spans="1:37" ht="30" x14ac:dyDescent="0.25">
      <c r="A332" s="86">
        <f t="shared" si="245"/>
        <v>304</v>
      </c>
      <c r="B332" s="86"/>
      <c r="C332" s="86">
        <f t="shared" si="266"/>
        <v>17</v>
      </c>
      <c r="D332" s="87" t="s">
        <v>711</v>
      </c>
      <c r="E332" s="99">
        <v>229</v>
      </c>
      <c r="F332" s="77" t="str">
        <f t="shared" si="251"/>
        <v>от 100 до 900 жителей</v>
      </c>
      <c r="G332" s="100">
        <f t="shared" si="252"/>
        <v>1</v>
      </c>
      <c r="H332" s="88" t="str">
        <f t="shared" si="208"/>
        <v>1</v>
      </c>
      <c r="I332" s="80" t="str">
        <f t="shared" si="253"/>
        <v>не соответствует</v>
      </c>
      <c r="J332" s="80" t="str">
        <f t="shared" si="209"/>
        <v>0,75</v>
      </c>
      <c r="K332" s="80">
        <v>0</v>
      </c>
      <c r="L332" s="80" t="str">
        <f t="shared" si="254"/>
        <v>укомплектован</v>
      </c>
      <c r="M332" s="80" t="str">
        <f t="shared" si="210"/>
        <v>1</v>
      </c>
      <c r="N332" s="102"/>
      <c r="O332" s="81">
        <f t="shared" si="255"/>
        <v>0.75</v>
      </c>
      <c r="P332" s="89">
        <f t="shared" si="256"/>
        <v>1316117</v>
      </c>
      <c r="Q332" s="89">
        <f t="shared" si="257"/>
        <v>987087.75</v>
      </c>
      <c r="R332" s="89">
        <f t="shared" si="258"/>
        <v>987088</v>
      </c>
      <c r="S332" s="90">
        <f t="shared" si="264"/>
        <v>82257.333333333328</v>
      </c>
      <c r="T332" s="90">
        <f t="shared" si="265"/>
        <v>82257.333333333328</v>
      </c>
      <c r="U332" s="90">
        <f t="shared" si="265"/>
        <v>82257.333333333328</v>
      </c>
      <c r="V332" s="90">
        <f t="shared" si="265"/>
        <v>82257.333333333328</v>
      </c>
      <c r="W332" s="90">
        <f t="shared" si="265"/>
        <v>82257.333333333328</v>
      </c>
      <c r="X332" s="90">
        <f t="shared" si="265"/>
        <v>82257.333333333328</v>
      </c>
      <c r="Y332" s="90">
        <f t="shared" si="265"/>
        <v>82257.333333333328</v>
      </c>
      <c r="Z332" s="90">
        <f t="shared" si="265"/>
        <v>82257.333333333328</v>
      </c>
      <c r="AA332" s="90">
        <f t="shared" si="265"/>
        <v>82257.333333333328</v>
      </c>
      <c r="AB332" s="90">
        <f t="shared" si="265"/>
        <v>82257.333333333328</v>
      </c>
      <c r="AC332" s="90">
        <f t="shared" si="265"/>
        <v>82257.333333333328</v>
      </c>
      <c r="AD332" s="90">
        <f t="shared" si="265"/>
        <v>82257.333333333328</v>
      </c>
      <c r="AE332" s="91">
        <f t="shared" si="206"/>
        <v>987088.00000000012</v>
      </c>
      <c r="AF332" s="90">
        <f t="shared" si="260"/>
        <v>0</v>
      </c>
      <c r="AG332" s="90">
        <f t="shared" si="261"/>
        <v>0</v>
      </c>
      <c r="AH332" s="90">
        <f t="shared" si="262"/>
        <v>0</v>
      </c>
      <c r="AI332" s="90">
        <f t="shared" si="263"/>
        <v>0</v>
      </c>
      <c r="AJ332" s="91"/>
      <c r="AK332" s="92"/>
    </row>
    <row r="333" spans="1:37" ht="30" x14ac:dyDescent="0.25">
      <c r="A333" s="86">
        <f t="shared" si="245"/>
        <v>305</v>
      </c>
      <c r="B333" s="86"/>
      <c r="C333" s="86">
        <f t="shared" si="266"/>
        <v>18</v>
      </c>
      <c r="D333" s="87" t="s">
        <v>712</v>
      </c>
      <c r="E333" s="99">
        <v>65</v>
      </c>
      <c r="F333" s="77" t="str">
        <f t="shared" si="251"/>
        <v>до 100 жителей</v>
      </c>
      <c r="G333" s="100">
        <f t="shared" si="252"/>
        <v>0</v>
      </c>
      <c r="H333" s="88">
        <f t="shared" si="208"/>
        <v>0.9</v>
      </c>
      <c r="I333" s="80" t="str">
        <f t="shared" si="253"/>
        <v>не соответствует</v>
      </c>
      <c r="J333" s="80" t="str">
        <f t="shared" si="209"/>
        <v>0,75</v>
      </c>
      <c r="K333" s="80">
        <v>0</v>
      </c>
      <c r="L333" s="80" t="str">
        <f t="shared" si="254"/>
        <v>укомплектован</v>
      </c>
      <c r="M333" s="80" t="str">
        <f t="shared" si="210"/>
        <v>1</v>
      </c>
      <c r="N333" s="102"/>
      <c r="O333" s="81">
        <f t="shared" si="255"/>
        <v>0.67500000000000004</v>
      </c>
      <c r="P333" s="89">
        <f t="shared" si="256"/>
        <v>1184505.3</v>
      </c>
      <c r="Q333" s="89">
        <f t="shared" si="257"/>
        <v>888378.97500000009</v>
      </c>
      <c r="R333" s="89">
        <f t="shared" si="258"/>
        <v>888379</v>
      </c>
      <c r="S333" s="90">
        <f t="shared" si="264"/>
        <v>74031.583333333328</v>
      </c>
      <c r="T333" s="90">
        <f t="shared" ref="T333:AD336" si="267">S333</f>
        <v>74031.583333333328</v>
      </c>
      <c r="U333" s="90">
        <f t="shared" si="267"/>
        <v>74031.583333333328</v>
      </c>
      <c r="V333" s="90">
        <f t="shared" si="267"/>
        <v>74031.583333333328</v>
      </c>
      <c r="W333" s="90">
        <f t="shared" si="267"/>
        <v>74031.583333333328</v>
      </c>
      <c r="X333" s="90">
        <f t="shared" si="267"/>
        <v>74031.583333333328</v>
      </c>
      <c r="Y333" s="90">
        <f t="shared" si="267"/>
        <v>74031.583333333328</v>
      </c>
      <c r="Z333" s="90">
        <f t="shared" si="267"/>
        <v>74031.583333333328</v>
      </c>
      <c r="AA333" s="90">
        <f t="shared" si="267"/>
        <v>74031.583333333328</v>
      </c>
      <c r="AB333" s="90">
        <f t="shared" si="267"/>
        <v>74031.583333333328</v>
      </c>
      <c r="AC333" s="90">
        <f t="shared" si="267"/>
        <v>74031.583333333328</v>
      </c>
      <c r="AD333" s="90">
        <f t="shared" si="267"/>
        <v>74031.583333333328</v>
      </c>
      <c r="AE333" s="91">
        <f t="shared" si="206"/>
        <v>888379.00000000012</v>
      </c>
      <c r="AF333" s="90">
        <f t="shared" si="260"/>
        <v>0</v>
      </c>
      <c r="AG333" s="90">
        <f t="shared" si="261"/>
        <v>0</v>
      </c>
      <c r="AH333" s="90">
        <f t="shared" si="262"/>
        <v>0</v>
      </c>
      <c r="AI333" s="90">
        <f t="shared" si="263"/>
        <v>0</v>
      </c>
      <c r="AJ333" s="91"/>
      <c r="AK333" s="92"/>
    </row>
    <row r="334" spans="1:37" ht="30" x14ac:dyDescent="0.25">
      <c r="A334" s="86">
        <f t="shared" si="245"/>
        <v>306</v>
      </c>
      <c r="B334" s="86"/>
      <c r="C334" s="86">
        <f t="shared" si="266"/>
        <v>19</v>
      </c>
      <c r="D334" s="87" t="s">
        <v>713</v>
      </c>
      <c r="E334" s="99">
        <v>343</v>
      </c>
      <c r="F334" s="77" t="str">
        <f t="shared" si="251"/>
        <v>от 100 до 900 жителей</v>
      </c>
      <c r="G334" s="100">
        <f t="shared" si="252"/>
        <v>1</v>
      </c>
      <c r="H334" s="88" t="str">
        <f t="shared" si="208"/>
        <v>1</v>
      </c>
      <c r="I334" s="80" t="str">
        <f t="shared" si="253"/>
        <v>соответствует</v>
      </c>
      <c r="J334" s="80" t="str">
        <f t="shared" si="209"/>
        <v>1</v>
      </c>
      <c r="K334" s="80">
        <v>1</v>
      </c>
      <c r="L334" s="80" t="str">
        <f t="shared" si="254"/>
        <v>укомплектован</v>
      </c>
      <c r="M334" s="80" t="str">
        <f t="shared" si="210"/>
        <v>1</v>
      </c>
      <c r="N334" s="102"/>
      <c r="O334" s="81">
        <f t="shared" si="255"/>
        <v>1</v>
      </c>
      <c r="P334" s="89">
        <f t="shared" si="256"/>
        <v>1316117</v>
      </c>
      <c r="Q334" s="89">
        <f t="shared" si="257"/>
        <v>1316117</v>
      </c>
      <c r="R334" s="89">
        <f t="shared" si="258"/>
        <v>1316117</v>
      </c>
      <c r="S334" s="90">
        <f t="shared" si="264"/>
        <v>109676.41666666667</v>
      </c>
      <c r="T334" s="90">
        <f t="shared" si="267"/>
        <v>109676.41666666667</v>
      </c>
      <c r="U334" s="90">
        <f t="shared" si="267"/>
        <v>109676.41666666667</v>
      </c>
      <c r="V334" s="90">
        <f t="shared" si="267"/>
        <v>109676.41666666667</v>
      </c>
      <c r="W334" s="90">
        <f t="shared" si="267"/>
        <v>109676.41666666667</v>
      </c>
      <c r="X334" s="90">
        <f t="shared" si="267"/>
        <v>109676.41666666667</v>
      </c>
      <c r="Y334" s="90">
        <f t="shared" si="267"/>
        <v>109676.41666666667</v>
      </c>
      <c r="Z334" s="90">
        <f t="shared" si="267"/>
        <v>109676.41666666667</v>
      </c>
      <c r="AA334" s="90">
        <f t="shared" si="267"/>
        <v>109676.41666666667</v>
      </c>
      <c r="AB334" s="90">
        <f t="shared" si="267"/>
        <v>109676.41666666667</v>
      </c>
      <c r="AC334" s="90">
        <f t="shared" si="267"/>
        <v>109676.41666666667</v>
      </c>
      <c r="AD334" s="90">
        <f t="shared" si="267"/>
        <v>109676.41666666667</v>
      </c>
      <c r="AE334" s="91">
        <f t="shared" ref="AE334:AE398" si="268">SUM(S334:AD334)</f>
        <v>1316117</v>
      </c>
      <c r="AF334" s="90">
        <f t="shared" si="260"/>
        <v>13670.88</v>
      </c>
      <c r="AG334" s="90">
        <f t="shared" si="261"/>
        <v>13670.88</v>
      </c>
      <c r="AH334" s="90">
        <f t="shared" si="262"/>
        <v>13670.88</v>
      </c>
      <c r="AI334" s="90">
        <f t="shared" si="263"/>
        <v>13670.88</v>
      </c>
      <c r="AJ334" s="91">
        <v>54683.519999999997</v>
      </c>
      <c r="AK334" s="92"/>
    </row>
    <row r="335" spans="1:37" ht="30" x14ac:dyDescent="0.25">
      <c r="A335" s="86">
        <f t="shared" si="245"/>
        <v>307</v>
      </c>
      <c r="B335" s="86"/>
      <c r="C335" s="86">
        <f t="shared" si="266"/>
        <v>20</v>
      </c>
      <c r="D335" s="87" t="s">
        <v>714</v>
      </c>
      <c r="E335" s="99">
        <v>226</v>
      </c>
      <c r="F335" s="77" t="str">
        <f t="shared" si="251"/>
        <v>от 100 до 900 жителей</v>
      </c>
      <c r="G335" s="100">
        <f t="shared" si="252"/>
        <v>1</v>
      </c>
      <c r="H335" s="88" t="str">
        <f t="shared" ref="H335:H398" si="269">IF(AND(E335&gt;0,E335&lt;=99),0.9,IF(E335&gt;=2000,1.1,"1"))</f>
        <v>1</v>
      </c>
      <c r="I335" s="80" t="str">
        <f t="shared" si="253"/>
        <v>соответствует</v>
      </c>
      <c r="J335" s="80" t="str">
        <f t="shared" ref="J335:J398" si="270">IF(K335=0,"0,75",IF(K335=1,"1",))</f>
        <v>1</v>
      </c>
      <c r="K335" s="80">
        <v>1</v>
      </c>
      <c r="L335" s="80" t="str">
        <f t="shared" si="254"/>
        <v>укомплектован</v>
      </c>
      <c r="M335" s="80" t="str">
        <f t="shared" ref="M335:M398" si="271">IF(N335=0,"1",IF(N335=1,"0,25",))</f>
        <v>1</v>
      </c>
      <c r="N335" s="102"/>
      <c r="O335" s="81">
        <f t="shared" si="255"/>
        <v>1</v>
      </c>
      <c r="P335" s="89">
        <f t="shared" si="256"/>
        <v>1316117</v>
      </c>
      <c r="Q335" s="89">
        <f t="shared" si="257"/>
        <v>1316117</v>
      </c>
      <c r="R335" s="89">
        <f t="shared" si="258"/>
        <v>1316117</v>
      </c>
      <c r="S335" s="90">
        <f t="shared" si="264"/>
        <v>109676.41666666667</v>
      </c>
      <c r="T335" s="90">
        <f t="shared" si="267"/>
        <v>109676.41666666667</v>
      </c>
      <c r="U335" s="90">
        <f t="shared" si="267"/>
        <v>109676.41666666667</v>
      </c>
      <c r="V335" s="90">
        <f t="shared" si="267"/>
        <v>109676.41666666667</v>
      </c>
      <c r="W335" s="90">
        <f t="shared" si="267"/>
        <v>109676.41666666667</v>
      </c>
      <c r="X335" s="90">
        <f t="shared" si="267"/>
        <v>109676.41666666667</v>
      </c>
      <c r="Y335" s="90">
        <f t="shared" si="267"/>
        <v>109676.41666666667</v>
      </c>
      <c r="Z335" s="90">
        <f t="shared" si="267"/>
        <v>109676.41666666667</v>
      </c>
      <c r="AA335" s="90">
        <f t="shared" si="267"/>
        <v>109676.41666666667</v>
      </c>
      <c r="AB335" s="90">
        <f t="shared" si="267"/>
        <v>109676.41666666667</v>
      </c>
      <c r="AC335" s="90">
        <f t="shared" si="267"/>
        <v>109676.41666666667</v>
      </c>
      <c r="AD335" s="90">
        <f t="shared" si="267"/>
        <v>109676.41666666667</v>
      </c>
      <c r="AE335" s="91">
        <f t="shared" si="268"/>
        <v>1316117</v>
      </c>
      <c r="AF335" s="90">
        <f t="shared" si="260"/>
        <v>0</v>
      </c>
      <c r="AG335" s="90">
        <f t="shared" si="261"/>
        <v>0</v>
      </c>
      <c r="AH335" s="90">
        <f t="shared" si="262"/>
        <v>0</v>
      </c>
      <c r="AI335" s="90">
        <f t="shared" si="263"/>
        <v>0</v>
      </c>
      <c r="AJ335" s="91"/>
      <c r="AK335" s="92"/>
    </row>
    <row r="336" spans="1:37" ht="30" x14ac:dyDescent="0.25">
      <c r="A336" s="86">
        <f t="shared" si="245"/>
        <v>308</v>
      </c>
      <c r="B336" s="86"/>
      <c r="C336" s="86">
        <f t="shared" si="266"/>
        <v>21</v>
      </c>
      <c r="D336" s="87" t="s">
        <v>715</v>
      </c>
      <c r="E336" s="99">
        <v>820</v>
      </c>
      <c r="F336" s="77" t="str">
        <f t="shared" si="251"/>
        <v>от 100 до 900 жителей</v>
      </c>
      <c r="G336" s="100">
        <f t="shared" si="252"/>
        <v>1</v>
      </c>
      <c r="H336" s="88" t="str">
        <f t="shared" si="269"/>
        <v>1</v>
      </c>
      <c r="I336" s="80" t="str">
        <f t="shared" si="253"/>
        <v>соответствует</v>
      </c>
      <c r="J336" s="80" t="str">
        <f t="shared" si="270"/>
        <v>1</v>
      </c>
      <c r="K336" s="80">
        <v>1</v>
      </c>
      <c r="L336" s="80" t="str">
        <f t="shared" si="254"/>
        <v>укомплектован</v>
      </c>
      <c r="M336" s="80" t="str">
        <f t="shared" si="271"/>
        <v>1</v>
      </c>
      <c r="N336" s="102"/>
      <c r="O336" s="81">
        <f t="shared" si="255"/>
        <v>1</v>
      </c>
      <c r="P336" s="89">
        <f t="shared" si="256"/>
        <v>1316117</v>
      </c>
      <c r="Q336" s="89">
        <f t="shared" si="257"/>
        <v>1316117</v>
      </c>
      <c r="R336" s="89">
        <f t="shared" si="258"/>
        <v>1316117</v>
      </c>
      <c r="S336" s="90">
        <f>R336/12</f>
        <v>109676.41666666667</v>
      </c>
      <c r="T336" s="90">
        <f>S336</f>
        <v>109676.41666666667</v>
      </c>
      <c r="U336" s="90">
        <f t="shared" si="267"/>
        <v>109676.41666666667</v>
      </c>
      <c r="V336" s="90">
        <f t="shared" si="267"/>
        <v>109676.41666666667</v>
      </c>
      <c r="W336" s="90">
        <f t="shared" si="267"/>
        <v>109676.41666666667</v>
      </c>
      <c r="X336" s="90">
        <f t="shared" si="267"/>
        <v>109676.41666666667</v>
      </c>
      <c r="Y336" s="90">
        <f t="shared" si="267"/>
        <v>109676.41666666667</v>
      </c>
      <c r="Z336" s="90">
        <f t="shared" si="267"/>
        <v>109676.41666666667</v>
      </c>
      <c r="AA336" s="90">
        <f t="shared" si="267"/>
        <v>109676.41666666667</v>
      </c>
      <c r="AB336" s="90">
        <f t="shared" si="267"/>
        <v>109676.41666666667</v>
      </c>
      <c r="AC336" s="90">
        <f t="shared" si="267"/>
        <v>109676.41666666667</v>
      </c>
      <c r="AD336" s="90">
        <f t="shared" si="267"/>
        <v>109676.41666666667</v>
      </c>
      <c r="AE336" s="91">
        <f t="shared" si="268"/>
        <v>1316117</v>
      </c>
      <c r="AF336" s="90">
        <f t="shared" si="260"/>
        <v>11700</v>
      </c>
      <c r="AG336" s="90">
        <f t="shared" si="261"/>
        <v>11700</v>
      </c>
      <c r="AH336" s="90">
        <f t="shared" si="262"/>
        <v>11700</v>
      </c>
      <c r="AI336" s="90">
        <f t="shared" si="263"/>
        <v>11700</v>
      </c>
      <c r="AJ336" s="91">
        <v>46800</v>
      </c>
      <c r="AK336" s="92"/>
    </row>
    <row r="337" spans="1:37" x14ac:dyDescent="0.25">
      <c r="A337" s="72"/>
      <c r="B337" s="72">
        <v>17</v>
      </c>
      <c r="C337" s="72"/>
      <c r="D337" s="74" t="s">
        <v>716</v>
      </c>
      <c r="E337" s="99"/>
      <c r="F337" s="77"/>
      <c r="G337" s="100"/>
      <c r="H337" s="88"/>
      <c r="I337" s="80"/>
      <c r="J337" s="80"/>
      <c r="K337" s="80"/>
      <c r="L337" s="80"/>
      <c r="M337" s="80"/>
      <c r="N337" s="102"/>
      <c r="O337" s="81"/>
      <c r="P337" s="82">
        <f>SUM(P338:P363)</f>
        <v>34980930.600000001</v>
      </c>
      <c r="Q337" s="82">
        <f>SUM(Q338:Q363)</f>
        <v>27222785.700000003</v>
      </c>
      <c r="R337" s="82">
        <f>SUM(R338:R363)</f>
        <v>24335559</v>
      </c>
      <c r="S337" s="83">
        <f>SUM(S338:S363)</f>
        <v>2027963.2499999993</v>
      </c>
      <c r="T337" s="83">
        <f t="shared" ref="T337:AD337" si="272">SUM(T338:T363)</f>
        <v>2027963.2499999993</v>
      </c>
      <c r="U337" s="83">
        <f t="shared" si="272"/>
        <v>2027963.2499999993</v>
      </c>
      <c r="V337" s="83">
        <f t="shared" si="272"/>
        <v>2027963.2499999993</v>
      </c>
      <c r="W337" s="83">
        <f t="shared" si="272"/>
        <v>2027963.2499999993</v>
      </c>
      <c r="X337" s="83">
        <f t="shared" si="272"/>
        <v>2027963.2499999993</v>
      </c>
      <c r="Y337" s="83">
        <f t="shared" si="272"/>
        <v>2027963.2499999993</v>
      </c>
      <c r="Z337" s="83">
        <f t="shared" si="272"/>
        <v>2027963.2499999993</v>
      </c>
      <c r="AA337" s="83">
        <f t="shared" si="272"/>
        <v>2027963.2499999993</v>
      </c>
      <c r="AB337" s="83">
        <f t="shared" si="272"/>
        <v>2027963.2499999993</v>
      </c>
      <c r="AC337" s="83">
        <f t="shared" si="272"/>
        <v>2027963.2499999993</v>
      </c>
      <c r="AD337" s="83">
        <f t="shared" si="272"/>
        <v>2027963.2499999993</v>
      </c>
      <c r="AE337" s="84">
        <f>SUM(AE338:AE363)</f>
        <v>24335559</v>
      </c>
      <c r="AF337" s="85">
        <f t="shared" ref="AF337:AI337" si="273">SUM(AF338:AF363)</f>
        <v>288934.08</v>
      </c>
      <c r="AG337" s="85">
        <f t="shared" si="273"/>
        <v>288934.08</v>
      </c>
      <c r="AH337" s="85">
        <f t="shared" si="273"/>
        <v>288934.08</v>
      </c>
      <c r="AI337" s="85">
        <f t="shared" si="273"/>
        <v>288934.08</v>
      </c>
      <c r="AJ337" s="84">
        <f>SUM(AJ338:AJ363)</f>
        <v>1155736.32</v>
      </c>
      <c r="AK337" s="94"/>
    </row>
    <row r="338" spans="1:37" x14ac:dyDescent="0.25">
      <c r="A338" s="86">
        <f>A336+1</f>
        <v>309</v>
      </c>
      <c r="B338" s="86"/>
      <c r="C338" s="86">
        <v>1</v>
      </c>
      <c r="D338" s="87" t="s">
        <v>717</v>
      </c>
      <c r="E338" s="99">
        <v>252</v>
      </c>
      <c r="F338" s="77" t="str">
        <f t="shared" ref="F338:F363" si="274">IF(G338=0,"до 100 жителей",IF(G338=1,"от 100 до 900 жителей",IF(G338=2,"от 900 до 1500 жителей",IF(G338=3,"от 1500 до 2000 жителей",IF(G338=4,"более 2000 жителей")))))</f>
        <v>от 100 до 900 жителей</v>
      </c>
      <c r="G338" s="100">
        <f t="shared" ref="G338:G363" si="275">IF(E338&lt;100,0,(IF(E338&lt;900,1,(IF(E338&lt;1500,2,IF(E338&lt;2000,3,4))))))</f>
        <v>1</v>
      </c>
      <c r="H338" s="88" t="str">
        <f t="shared" si="269"/>
        <v>1</v>
      </c>
      <c r="I338" s="80" t="str">
        <f t="shared" si="253"/>
        <v>не соответствует</v>
      </c>
      <c r="J338" s="80" t="str">
        <f t="shared" si="270"/>
        <v>0,75</v>
      </c>
      <c r="K338" s="80">
        <v>0</v>
      </c>
      <c r="L338" s="80" t="str">
        <f t="shared" ref="L338:L363" si="276">IF(N338=0,"укомплектован",IF(N338=1,"не укомплектован",))</f>
        <v>не укомплектован</v>
      </c>
      <c r="M338" s="80" t="str">
        <f t="shared" si="271"/>
        <v>0,25</v>
      </c>
      <c r="N338" s="103">
        <v>1</v>
      </c>
      <c r="O338" s="81">
        <f t="shared" ref="O338:O363" si="277">H338*J338*M338</f>
        <v>0.1875</v>
      </c>
      <c r="P338" s="89">
        <f t="shared" ref="P338:P363" si="278">IF(G338=0,$E$3*H338,IF(G338=4,$E$5*H338,IF(G338=1,$E$3,IF(G338=2,$E$4,IF(G338=3,$E$5)))))</f>
        <v>1316117</v>
      </c>
      <c r="Q338" s="89">
        <f t="shared" ref="Q338:Q363" si="279">IF(K338=0,P338*$I$7,P338)</f>
        <v>987087.75</v>
      </c>
      <c r="R338" s="89">
        <f t="shared" ref="R338:R363" si="280">ROUND(IF(N338=1,Q338*$R$7,Q338),0)</f>
        <v>246772</v>
      </c>
      <c r="S338" s="90">
        <f>R338/12</f>
        <v>20564.333333333332</v>
      </c>
      <c r="T338" s="90">
        <f>S338</f>
        <v>20564.333333333332</v>
      </c>
      <c r="U338" s="90">
        <f t="shared" ref="U338:AD338" si="281">T338</f>
        <v>20564.333333333332</v>
      </c>
      <c r="V338" s="90">
        <f t="shared" si="281"/>
        <v>20564.333333333332</v>
      </c>
      <c r="W338" s="90">
        <f t="shared" si="281"/>
        <v>20564.333333333332</v>
      </c>
      <c r="X338" s="90">
        <f t="shared" si="281"/>
        <v>20564.333333333332</v>
      </c>
      <c r="Y338" s="90">
        <f t="shared" si="281"/>
        <v>20564.333333333332</v>
      </c>
      <c r="Z338" s="90">
        <f t="shared" si="281"/>
        <v>20564.333333333332</v>
      </c>
      <c r="AA338" s="90">
        <f t="shared" si="281"/>
        <v>20564.333333333332</v>
      </c>
      <c r="AB338" s="90">
        <f t="shared" si="281"/>
        <v>20564.333333333332</v>
      </c>
      <c r="AC338" s="90">
        <f t="shared" si="281"/>
        <v>20564.333333333332</v>
      </c>
      <c r="AD338" s="90">
        <f t="shared" si="281"/>
        <v>20564.333333333332</v>
      </c>
      <c r="AE338" s="91">
        <f t="shared" si="268"/>
        <v>246772.00000000003</v>
      </c>
      <c r="AF338" s="90">
        <f t="shared" ref="AF338:AF363" si="282">AJ338/4</f>
        <v>13670.88</v>
      </c>
      <c r="AG338" s="90">
        <f t="shared" ref="AG338:AG363" si="283">AJ338/4</f>
        <v>13670.88</v>
      </c>
      <c r="AH338" s="90">
        <f t="shared" ref="AH338:AH363" si="284">AJ338/4</f>
        <v>13670.88</v>
      </c>
      <c r="AI338" s="90">
        <f t="shared" ref="AI338:AI363" si="285">AJ338/4</f>
        <v>13670.88</v>
      </c>
      <c r="AJ338" s="91">
        <v>54683.519999999997</v>
      </c>
      <c r="AK338" s="92"/>
    </row>
    <row r="339" spans="1:37" ht="30" x14ac:dyDescent="0.25">
      <c r="A339" s="86">
        <f t="shared" si="245"/>
        <v>310</v>
      </c>
      <c r="B339" s="86"/>
      <c r="C339" s="86">
        <f>C338+1</f>
        <v>2</v>
      </c>
      <c r="D339" s="87" t="s">
        <v>718</v>
      </c>
      <c r="E339" s="99">
        <v>154</v>
      </c>
      <c r="F339" s="77" t="str">
        <f t="shared" si="274"/>
        <v>от 100 до 900 жителей</v>
      </c>
      <c r="G339" s="100">
        <f t="shared" si="275"/>
        <v>1</v>
      </c>
      <c r="H339" s="88" t="str">
        <f t="shared" si="269"/>
        <v>1</v>
      </c>
      <c r="I339" s="80" t="str">
        <f t="shared" si="253"/>
        <v>не соответствует</v>
      </c>
      <c r="J339" s="80" t="str">
        <f t="shared" si="270"/>
        <v>0,75</v>
      </c>
      <c r="K339" s="80">
        <v>0</v>
      </c>
      <c r="L339" s="80" t="str">
        <f t="shared" si="276"/>
        <v>укомплектован</v>
      </c>
      <c r="M339" s="80" t="str">
        <f t="shared" si="271"/>
        <v>1</v>
      </c>
      <c r="N339" s="102">
        <v>0</v>
      </c>
      <c r="O339" s="81">
        <f t="shared" si="277"/>
        <v>0.75</v>
      </c>
      <c r="P339" s="89">
        <f t="shared" si="278"/>
        <v>1316117</v>
      </c>
      <c r="Q339" s="89">
        <f t="shared" si="279"/>
        <v>987087.75</v>
      </c>
      <c r="R339" s="89">
        <f t="shared" si="280"/>
        <v>987088</v>
      </c>
      <c r="S339" s="90">
        <f t="shared" ref="S339:S363" si="286">R339/12</f>
        <v>82257.333333333328</v>
      </c>
      <c r="T339" s="90">
        <f t="shared" ref="T339:AD354" si="287">S339</f>
        <v>82257.333333333328</v>
      </c>
      <c r="U339" s="90">
        <f t="shared" si="287"/>
        <v>82257.333333333328</v>
      </c>
      <c r="V339" s="90">
        <f t="shared" si="287"/>
        <v>82257.333333333328</v>
      </c>
      <c r="W339" s="90">
        <f t="shared" si="287"/>
        <v>82257.333333333328</v>
      </c>
      <c r="X339" s="90">
        <f t="shared" si="287"/>
        <v>82257.333333333328</v>
      </c>
      <c r="Y339" s="90">
        <f t="shared" si="287"/>
        <v>82257.333333333328</v>
      </c>
      <c r="Z339" s="90">
        <f t="shared" si="287"/>
        <v>82257.333333333328</v>
      </c>
      <c r="AA339" s="90">
        <f t="shared" si="287"/>
        <v>82257.333333333328</v>
      </c>
      <c r="AB339" s="90">
        <f t="shared" si="287"/>
        <v>82257.333333333328</v>
      </c>
      <c r="AC339" s="90">
        <f t="shared" si="287"/>
        <v>82257.333333333328</v>
      </c>
      <c r="AD339" s="90">
        <f t="shared" si="287"/>
        <v>82257.333333333328</v>
      </c>
      <c r="AE339" s="91">
        <f t="shared" si="268"/>
        <v>987088.00000000012</v>
      </c>
      <c r="AF339" s="90">
        <f t="shared" si="282"/>
        <v>13670.88</v>
      </c>
      <c r="AG339" s="90">
        <f t="shared" si="283"/>
        <v>13670.88</v>
      </c>
      <c r="AH339" s="90">
        <f t="shared" si="284"/>
        <v>13670.88</v>
      </c>
      <c r="AI339" s="90">
        <f t="shared" si="285"/>
        <v>13670.88</v>
      </c>
      <c r="AJ339" s="91">
        <v>54683.519999999997</v>
      </c>
      <c r="AK339" s="92"/>
    </row>
    <row r="340" spans="1:37" x14ac:dyDescent="0.25">
      <c r="A340" s="86">
        <f t="shared" si="245"/>
        <v>311</v>
      </c>
      <c r="B340" s="86"/>
      <c r="C340" s="86">
        <f t="shared" ref="C340:C362" si="288">C339+1</f>
        <v>3</v>
      </c>
      <c r="D340" s="87" t="s">
        <v>719</v>
      </c>
      <c r="E340" s="99">
        <v>698</v>
      </c>
      <c r="F340" s="77" t="str">
        <f t="shared" si="274"/>
        <v>от 100 до 900 жителей</v>
      </c>
      <c r="G340" s="100">
        <f t="shared" si="275"/>
        <v>1</v>
      </c>
      <c r="H340" s="88" t="str">
        <f t="shared" si="269"/>
        <v>1</v>
      </c>
      <c r="I340" s="80" t="str">
        <f t="shared" si="253"/>
        <v>не соответствует</v>
      </c>
      <c r="J340" s="80" t="str">
        <f t="shared" si="270"/>
        <v>0,75</v>
      </c>
      <c r="K340" s="80">
        <v>0</v>
      </c>
      <c r="L340" s="80" t="str">
        <f t="shared" si="276"/>
        <v>укомплектован</v>
      </c>
      <c r="M340" s="80" t="str">
        <f t="shared" si="271"/>
        <v>1</v>
      </c>
      <c r="N340" s="102"/>
      <c r="O340" s="81">
        <f t="shared" si="277"/>
        <v>0.75</v>
      </c>
      <c r="P340" s="89">
        <f t="shared" si="278"/>
        <v>1316117</v>
      </c>
      <c r="Q340" s="89">
        <f t="shared" si="279"/>
        <v>987087.75</v>
      </c>
      <c r="R340" s="89">
        <f t="shared" si="280"/>
        <v>987088</v>
      </c>
      <c r="S340" s="90">
        <f t="shared" si="286"/>
        <v>82257.333333333328</v>
      </c>
      <c r="T340" s="90">
        <f t="shared" si="287"/>
        <v>82257.333333333328</v>
      </c>
      <c r="U340" s="90">
        <f t="shared" si="287"/>
        <v>82257.333333333328</v>
      </c>
      <c r="V340" s="90">
        <f t="shared" si="287"/>
        <v>82257.333333333328</v>
      </c>
      <c r="W340" s="90">
        <f t="shared" si="287"/>
        <v>82257.333333333328</v>
      </c>
      <c r="X340" s="90">
        <f t="shared" si="287"/>
        <v>82257.333333333328</v>
      </c>
      <c r="Y340" s="90">
        <f t="shared" si="287"/>
        <v>82257.333333333328</v>
      </c>
      <c r="Z340" s="90">
        <f t="shared" si="287"/>
        <v>82257.333333333328</v>
      </c>
      <c r="AA340" s="90">
        <f t="shared" si="287"/>
        <v>82257.333333333328</v>
      </c>
      <c r="AB340" s="90">
        <f t="shared" si="287"/>
        <v>82257.333333333328</v>
      </c>
      <c r="AC340" s="90">
        <f t="shared" si="287"/>
        <v>82257.333333333328</v>
      </c>
      <c r="AD340" s="90">
        <f t="shared" si="287"/>
        <v>82257.333333333328</v>
      </c>
      <c r="AE340" s="91">
        <f t="shared" si="268"/>
        <v>987088.00000000012</v>
      </c>
      <c r="AF340" s="90">
        <f t="shared" si="282"/>
        <v>13670.88</v>
      </c>
      <c r="AG340" s="90">
        <f t="shared" si="283"/>
        <v>13670.88</v>
      </c>
      <c r="AH340" s="90">
        <f t="shared" si="284"/>
        <v>13670.88</v>
      </c>
      <c r="AI340" s="90">
        <f t="shared" si="285"/>
        <v>13670.88</v>
      </c>
      <c r="AJ340" s="91">
        <v>54683.519999999997</v>
      </c>
      <c r="AK340" s="92"/>
    </row>
    <row r="341" spans="1:37" x14ac:dyDescent="0.25">
      <c r="A341" s="86">
        <f t="shared" si="245"/>
        <v>312</v>
      </c>
      <c r="B341" s="86"/>
      <c r="C341" s="86">
        <f t="shared" si="288"/>
        <v>4</v>
      </c>
      <c r="D341" s="87" t="s">
        <v>720</v>
      </c>
      <c r="E341" s="99">
        <v>224</v>
      </c>
      <c r="F341" s="77" t="str">
        <f t="shared" si="274"/>
        <v>от 100 до 900 жителей</v>
      </c>
      <c r="G341" s="100">
        <f t="shared" si="275"/>
        <v>1</v>
      </c>
      <c r="H341" s="88" t="str">
        <f t="shared" si="269"/>
        <v>1</v>
      </c>
      <c r="I341" s="80" t="str">
        <f t="shared" si="253"/>
        <v>не соответствует</v>
      </c>
      <c r="J341" s="80" t="str">
        <f t="shared" si="270"/>
        <v>0,75</v>
      </c>
      <c r="K341" s="80">
        <v>0</v>
      </c>
      <c r="L341" s="80" t="str">
        <f t="shared" si="276"/>
        <v>укомплектован</v>
      </c>
      <c r="M341" s="80" t="str">
        <f t="shared" si="271"/>
        <v>1</v>
      </c>
      <c r="N341" s="102"/>
      <c r="O341" s="81">
        <f t="shared" si="277"/>
        <v>0.75</v>
      </c>
      <c r="P341" s="89">
        <f t="shared" si="278"/>
        <v>1316117</v>
      </c>
      <c r="Q341" s="89">
        <f t="shared" si="279"/>
        <v>987087.75</v>
      </c>
      <c r="R341" s="89">
        <f t="shared" si="280"/>
        <v>987088</v>
      </c>
      <c r="S341" s="90">
        <f t="shared" si="286"/>
        <v>82257.333333333328</v>
      </c>
      <c r="T341" s="90">
        <f t="shared" si="287"/>
        <v>82257.333333333328</v>
      </c>
      <c r="U341" s="90">
        <f t="shared" si="287"/>
        <v>82257.333333333328</v>
      </c>
      <c r="V341" s="90">
        <f t="shared" si="287"/>
        <v>82257.333333333328</v>
      </c>
      <c r="W341" s="90">
        <f t="shared" si="287"/>
        <v>82257.333333333328</v>
      </c>
      <c r="X341" s="90">
        <f t="shared" si="287"/>
        <v>82257.333333333328</v>
      </c>
      <c r="Y341" s="90">
        <f t="shared" si="287"/>
        <v>82257.333333333328</v>
      </c>
      <c r="Z341" s="90">
        <f t="shared" si="287"/>
        <v>82257.333333333328</v>
      </c>
      <c r="AA341" s="90">
        <f t="shared" si="287"/>
        <v>82257.333333333328</v>
      </c>
      <c r="AB341" s="90">
        <f t="shared" si="287"/>
        <v>82257.333333333328</v>
      </c>
      <c r="AC341" s="90">
        <f t="shared" si="287"/>
        <v>82257.333333333328</v>
      </c>
      <c r="AD341" s="90">
        <f t="shared" si="287"/>
        <v>82257.333333333328</v>
      </c>
      <c r="AE341" s="91">
        <f t="shared" si="268"/>
        <v>987088.00000000012</v>
      </c>
      <c r="AF341" s="90">
        <f t="shared" si="282"/>
        <v>13670.88</v>
      </c>
      <c r="AG341" s="90">
        <f t="shared" si="283"/>
        <v>13670.88</v>
      </c>
      <c r="AH341" s="90">
        <f t="shared" si="284"/>
        <v>13670.88</v>
      </c>
      <c r="AI341" s="90">
        <f t="shared" si="285"/>
        <v>13670.88</v>
      </c>
      <c r="AJ341" s="91">
        <v>54683.519999999997</v>
      </c>
      <c r="AK341" s="92"/>
    </row>
    <row r="342" spans="1:37" x14ac:dyDescent="0.25">
      <c r="A342" s="86">
        <f t="shared" si="245"/>
        <v>313</v>
      </c>
      <c r="B342" s="86"/>
      <c r="C342" s="86">
        <f t="shared" si="288"/>
        <v>5</v>
      </c>
      <c r="D342" s="87" t="s">
        <v>721</v>
      </c>
      <c r="E342" s="99">
        <v>141</v>
      </c>
      <c r="F342" s="77" t="str">
        <f t="shared" si="274"/>
        <v>от 100 до 900 жителей</v>
      </c>
      <c r="G342" s="100">
        <f t="shared" si="275"/>
        <v>1</v>
      </c>
      <c r="H342" s="88" t="str">
        <f t="shared" si="269"/>
        <v>1</v>
      </c>
      <c r="I342" s="80" t="str">
        <f t="shared" si="253"/>
        <v>соответствует</v>
      </c>
      <c r="J342" s="80" t="str">
        <f t="shared" si="270"/>
        <v>1</v>
      </c>
      <c r="K342" s="80">
        <v>1</v>
      </c>
      <c r="L342" s="80" t="str">
        <f t="shared" si="276"/>
        <v>укомплектован</v>
      </c>
      <c r="M342" s="80" t="str">
        <f t="shared" si="271"/>
        <v>1</v>
      </c>
      <c r="N342" s="102"/>
      <c r="O342" s="81">
        <f t="shared" si="277"/>
        <v>1</v>
      </c>
      <c r="P342" s="89">
        <f t="shared" si="278"/>
        <v>1316117</v>
      </c>
      <c r="Q342" s="89">
        <f t="shared" si="279"/>
        <v>1316117</v>
      </c>
      <c r="R342" s="89">
        <f t="shared" si="280"/>
        <v>1316117</v>
      </c>
      <c r="S342" s="90">
        <f t="shared" si="286"/>
        <v>109676.41666666667</v>
      </c>
      <c r="T342" s="90">
        <f t="shared" si="287"/>
        <v>109676.41666666667</v>
      </c>
      <c r="U342" s="90">
        <f t="shared" si="287"/>
        <v>109676.41666666667</v>
      </c>
      <c r="V342" s="90">
        <f t="shared" si="287"/>
        <v>109676.41666666667</v>
      </c>
      <c r="W342" s="90">
        <f t="shared" si="287"/>
        <v>109676.41666666667</v>
      </c>
      <c r="X342" s="90">
        <f t="shared" si="287"/>
        <v>109676.41666666667</v>
      </c>
      <c r="Y342" s="90">
        <f t="shared" si="287"/>
        <v>109676.41666666667</v>
      </c>
      <c r="Z342" s="90">
        <f t="shared" si="287"/>
        <v>109676.41666666667</v>
      </c>
      <c r="AA342" s="90">
        <f t="shared" si="287"/>
        <v>109676.41666666667</v>
      </c>
      <c r="AB342" s="90">
        <f t="shared" si="287"/>
        <v>109676.41666666667</v>
      </c>
      <c r="AC342" s="90">
        <f t="shared" si="287"/>
        <v>109676.41666666667</v>
      </c>
      <c r="AD342" s="90">
        <f t="shared" si="287"/>
        <v>109676.41666666667</v>
      </c>
      <c r="AE342" s="91">
        <f t="shared" si="268"/>
        <v>1316117</v>
      </c>
      <c r="AF342" s="90">
        <f t="shared" si="282"/>
        <v>13670.88</v>
      </c>
      <c r="AG342" s="90">
        <f t="shared" si="283"/>
        <v>13670.88</v>
      </c>
      <c r="AH342" s="90">
        <f t="shared" si="284"/>
        <v>13670.88</v>
      </c>
      <c r="AI342" s="90">
        <f t="shared" si="285"/>
        <v>13670.88</v>
      </c>
      <c r="AJ342" s="91">
        <v>54683.519999999997</v>
      </c>
      <c r="AK342" s="92"/>
    </row>
    <row r="343" spans="1:37" x14ac:dyDescent="0.25">
      <c r="A343" s="86">
        <f t="shared" si="245"/>
        <v>314</v>
      </c>
      <c r="B343" s="86"/>
      <c r="C343" s="86">
        <f t="shared" si="288"/>
        <v>6</v>
      </c>
      <c r="D343" s="87" t="s">
        <v>722</v>
      </c>
      <c r="E343" s="99">
        <v>114</v>
      </c>
      <c r="F343" s="77" t="str">
        <f t="shared" si="274"/>
        <v>от 100 до 900 жителей</v>
      </c>
      <c r="G343" s="100">
        <f t="shared" si="275"/>
        <v>1</v>
      </c>
      <c r="H343" s="88" t="str">
        <f t="shared" si="269"/>
        <v>1</v>
      </c>
      <c r="I343" s="80" t="str">
        <f t="shared" si="253"/>
        <v>не соответствует</v>
      </c>
      <c r="J343" s="80" t="str">
        <f t="shared" si="270"/>
        <v>0,75</v>
      </c>
      <c r="K343" s="80">
        <v>0</v>
      </c>
      <c r="L343" s="80" t="str">
        <f t="shared" si="276"/>
        <v>не укомплектован</v>
      </c>
      <c r="M343" s="80" t="str">
        <f t="shared" si="271"/>
        <v>0,25</v>
      </c>
      <c r="N343" s="103">
        <v>1</v>
      </c>
      <c r="O343" s="81">
        <f t="shared" si="277"/>
        <v>0.1875</v>
      </c>
      <c r="P343" s="89">
        <f t="shared" si="278"/>
        <v>1316117</v>
      </c>
      <c r="Q343" s="89">
        <f t="shared" si="279"/>
        <v>987087.75</v>
      </c>
      <c r="R343" s="89">
        <f t="shared" si="280"/>
        <v>246772</v>
      </c>
      <c r="S343" s="90">
        <f t="shared" si="286"/>
        <v>20564.333333333332</v>
      </c>
      <c r="T343" s="90">
        <f t="shared" si="287"/>
        <v>20564.333333333332</v>
      </c>
      <c r="U343" s="90">
        <f t="shared" si="287"/>
        <v>20564.333333333332</v>
      </c>
      <c r="V343" s="90">
        <f t="shared" si="287"/>
        <v>20564.333333333332</v>
      </c>
      <c r="W343" s="90">
        <f t="shared" si="287"/>
        <v>20564.333333333332</v>
      </c>
      <c r="X343" s="90">
        <f t="shared" si="287"/>
        <v>20564.333333333332</v>
      </c>
      <c r="Y343" s="90">
        <f t="shared" si="287"/>
        <v>20564.333333333332</v>
      </c>
      <c r="Z343" s="90">
        <f t="shared" si="287"/>
        <v>20564.333333333332</v>
      </c>
      <c r="AA343" s="90">
        <f t="shared" si="287"/>
        <v>20564.333333333332</v>
      </c>
      <c r="AB343" s="90">
        <f t="shared" si="287"/>
        <v>20564.333333333332</v>
      </c>
      <c r="AC343" s="90">
        <f t="shared" si="287"/>
        <v>20564.333333333332</v>
      </c>
      <c r="AD343" s="90">
        <f t="shared" si="287"/>
        <v>20564.333333333332</v>
      </c>
      <c r="AE343" s="91">
        <f t="shared" si="268"/>
        <v>246772.00000000003</v>
      </c>
      <c r="AF343" s="90">
        <f t="shared" si="282"/>
        <v>0</v>
      </c>
      <c r="AG343" s="90">
        <f t="shared" si="283"/>
        <v>0</v>
      </c>
      <c r="AH343" s="90">
        <f t="shared" si="284"/>
        <v>0</v>
      </c>
      <c r="AI343" s="90">
        <f t="shared" si="285"/>
        <v>0</v>
      </c>
      <c r="AJ343" s="91"/>
      <c r="AK343" s="92"/>
    </row>
    <row r="344" spans="1:37" x14ac:dyDescent="0.25">
      <c r="A344" s="86">
        <f t="shared" si="245"/>
        <v>315</v>
      </c>
      <c r="B344" s="86"/>
      <c r="C344" s="86">
        <f t="shared" si="288"/>
        <v>7</v>
      </c>
      <c r="D344" s="87" t="s">
        <v>723</v>
      </c>
      <c r="E344" s="99">
        <v>98</v>
      </c>
      <c r="F344" s="77" t="str">
        <f t="shared" si="274"/>
        <v>до 100 жителей</v>
      </c>
      <c r="G344" s="100">
        <f t="shared" si="275"/>
        <v>0</v>
      </c>
      <c r="H344" s="88">
        <f t="shared" si="269"/>
        <v>0.9</v>
      </c>
      <c r="I344" s="80" t="str">
        <f t="shared" si="253"/>
        <v>не соответствует</v>
      </c>
      <c r="J344" s="80" t="str">
        <f t="shared" si="270"/>
        <v>0,75</v>
      </c>
      <c r="K344" s="80">
        <v>0</v>
      </c>
      <c r="L344" s="80" t="str">
        <f t="shared" si="276"/>
        <v>не укомплектован</v>
      </c>
      <c r="M344" s="80" t="str">
        <f t="shared" si="271"/>
        <v>0,25</v>
      </c>
      <c r="N344" s="103">
        <v>1</v>
      </c>
      <c r="O344" s="81">
        <f t="shared" si="277"/>
        <v>0.16875000000000001</v>
      </c>
      <c r="P344" s="89">
        <f t="shared" si="278"/>
        <v>1184505.3</v>
      </c>
      <c r="Q344" s="89">
        <f t="shared" si="279"/>
        <v>888378.97500000009</v>
      </c>
      <c r="R344" s="89">
        <f t="shared" si="280"/>
        <v>222095</v>
      </c>
      <c r="S344" s="90">
        <f t="shared" si="286"/>
        <v>18507.916666666668</v>
      </c>
      <c r="T344" s="90">
        <f t="shared" si="287"/>
        <v>18507.916666666668</v>
      </c>
      <c r="U344" s="90">
        <f t="shared" si="287"/>
        <v>18507.916666666668</v>
      </c>
      <c r="V344" s="90">
        <f t="shared" si="287"/>
        <v>18507.916666666668</v>
      </c>
      <c r="W344" s="90">
        <f t="shared" si="287"/>
        <v>18507.916666666668</v>
      </c>
      <c r="X344" s="90">
        <f t="shared" si="287"/>
        <v>18507.916666666668</v>
      </c>
      <c r="Y344" s="90">
        <f t="shared" si="287"/>
        <v>18507.916666666668</v>
      </c>
      <c r="Z344" s="90">
        <f t="shared" si="287"/>
        <v>18507.916666666668</v>
      </c>
      <c r="AA344" s="90">
        <f t="shared" si="287"/>
        <v>18507.916666666668</v>
      </c>
      <c r="AB344" s="90">
        <f t="shared" si="287"/>
        <v>18507.916666666668</v>
      </c>
      <c r="AC344" s="90">
        <f t="shared" si="287"/>
        <v>18507.916666666668</v>
      </c>
      <c r="AD344" s="90">
        <f t="shared" si="287"/>
        <v>18507.916666666668</v>
      </c>
      <c r="AE344" s="91">
        <f t="shared" si="268"/>
        <v>222094.99999999997</v>
      </c>
      <c r="AF344" s="90">
        <f t="shared" si="282"/>
        <v>0</v>
      </c>
      <c r="AG344" s="90">
        <f t="shared" si="283"/>
        <v>0</v>
      </c>
      <c r="AH344" s="90">
        <f t="shared" si="284"/>
        <v>0</v>
      </c>
      <c r="AI344" s="90">
        <f t="shared" si="285"/>
        <v>0</v>
      </c>
      <c r="AJ344" s="91"/>
      <c r="AK344" s="92"/>
    </row>
    <row r="345" spans="1:37" x14ac:dyDescent="0.25">
      <c r="A345" s="86">
        <f t="shared" si="245"/>
        <v>316</v>
      </c>
      <c r="B345" s="86"/>
      <c r="C345" s="86">
        <f t="shared" si="288"/>
        <v>8</v>
      </c>
      <c r="D345" s="87" t="s">
        <v>724</v>
      </c>
      <c r="E345" s="99">
        <v>139</v>
      </c>
      <c r="F345" s="77" t="str">
        <f t="shared" si="274"/>
        <v>от 100 до 900 жителей</v>
      </c>
      <c r="G345" s="100">
        <f t="shared" si="275"/>
        <v>1</v>
      </c>
      <c r="H345" s="88" t="str">
        <f t="shared" si="269"/>
        <v>1</v>
      </c>
      <c r="I345" s="80" t="str">
        <f t="shared" si="253"/>
        <v>не соответствует</v>
      </c>
      <c r="J345" s="80" t="str">
        <f t="shared" si="270"/>
        <v>0,75</v>
      </c>
      <c r="K345" s="80">
        <v>0</v>
      </c>
      <c r="L345" s="80" t="str">
        <f t="shared" si="276"/>
        <v>укомплектован</v>
      </c>
      <c r="M345" s="80" t="str">
        <f t="shared" si="271"/>
        <v>1</v>
      </c>
      <c r="N345" s="102"/>
      <c r="O345" s="81">
        <f t="shared" si="277"/>
        <v>0.75</v>
      </c>
      <c r="P345" s="89">
        <f t="shared" si="278"/>
        <v>1316117</v>
      </c>
      <c r="Q345" s="89">
        <f t="shared" si="279"/>
        <v>987087.75</v>
      </c>
      <c r="R345" s="89">
        <f t="shared" si="280"/>
        <v>987088</v>
      </c>
      <c r="S345" s="90">
        <f t="shared" si="286"/>
        <v>82257.333333333328</v>
      </c>
      <c r="T345" s="90">
        <f t="shared" si="287"/>
        <v>82257.333333333328</v>
      </c>
      <c r="U345" s="90">
        <f t="shared" si="287"/>
        <v>82257.333333333328</v>
      </c>
      <c r="V345" s="90">
        <f t="shared" si="287"/>
        <v>82257.333333333328</v>
      </c>
      <c r="W345" s="90">
        <f t="shared" si="287"/>
        <v>82257.333333333328</v>
      </c>
      <c r="X345" s="90">
        <f t="shared" si="287"/>
        <v>82257.333333333328</v>
      </c>
      <c r="Y345" s="90">
        <f t="shared" si="287"/>
        <v>82257.333333333328</v>
      </c>
      <c r="Z345" s="90">
        <f t="shared" si="287"/>
        <v>82257.333333333328</v>
      </c>
      <c r="AA345" s="90">
        <f t="shared" si="287"/>
        <v>82257.333333333328</v>
      </c>
      <c r="AB345" s="90">
        <f t="shared" si="287"/>
        <v>82257.333333333328</v>
      </c>
      <c r="AC345" s="90">
        <f t="shared" si="287"/>
        <v>82257.333333333328</v>
      </c>
      <c r="AD345" s="90">
        <f t="shared" si="287"/>
        <v>82257.333333333328</v>
      </c>
      <c r="AE345" s="91">
        <f t="shared" si="268"/>
        <v>987088.00000000012</v>
      </c>
      <c r="AF345" s="90">
        <f t="shared" si="282"/>
        <v>13670.88</v>
      </c>
      <c r="AG345" s="90">
        <f t="shared" si="283"/>
        <v>13670.88</v>
      </c>
      <c r="AH345" s="90">
        <f t="shared" si="284"/>
        <v>13670.88</v>
      </c>
      <c r="AI345" s="90">
        <f t="shared" si="285"/>
        <v>13670.88</v>
      </c>
      <c r="AJ345" s="91">
        <v>54683.519999999997</v>
      </c>
      <c r="AK345" s="92"/>
    </row>
    <row r="346" spans="1:37" x14ac:dyDescent="0.25">
      <c r="A346" s="86">
        <f t="shared" si="245"/>
        <v>317</v>
      </c>
      <c r="B346" s="86"/>
      <c r="C346" s="86">
        <f t="shared" si="288"/>
        <v>9</v>
      </c>
      <c r="D346" s="87" t="s">
        <v>725</v>
      </c>
      <c r="E346" s="99">
        <v>230</v>
      </c>
      <c r="F346" s="77" t="str">
        <f t="shared" si="274"/>
        <v>от 100 до 900 жителей</v>
      </c>
      <c r="G346" s="100">
        <f t="shared" si="275"/>
        <v>1</v>
      </c>
      <c r="H346" s="88" t="str">
        <f t="shared" si="269"/>
        <v>1</v>
      </c>
      <c r="I346" s="80" t="str">
        <f t="shared" si="253"/>
        <v>не соответствует</v>
      </c>
      <c r="J346" s="80" t="str">
        <f t="shared" si="270"/>
        <v>0,75</v>
      </c>
      <c r="K346" s="80">
        <v>0</v>
      </c>
      <c r="L346" s="80" t="str">
        <f t="shared" si="276"/>
        <v>укомплектован</v>
      </c>
      <c r="M346" s="80" t="str">
        <f t="shared" si="271"/>
        <v>1</v>
      </c>
      <c r="N346" s="102"/>
      <c r="O346" s="81">
        <f t="shared" si="277"/>
        <v>0.75</v>
      </c>
      <c r="P346" s="89">
        <f t="shared" si="278"/>
        <v>1316117</v>
      </c>
      <c r="Q346" s="89">
        <f t="shared" si="279"/>
        <v>987087.75</v>
      </c>
      <c r="R346" s="89">
        <f t="shared" si="280"/>
        <v>987088</v>
      </c>
      <c r="S346" s="90">
        <f t="shared" si="286"/>
        <v>82257.333333333328</v>
      </c>
      <c r="T346" s="90">
        <f t="shared" si="287"/>
        <v>82257.333333333328</v>
      </c>
      <c r="U346" s="90">
        <f t="shared" si="287"/>
        <v>82257.333333333328</v>
      </c>
      <c r="V346" s="90">
        <f t="shared" si="287"/>
        <v>82257.333333333328</v>
      </c>
      <c r="W346" s="90">
        <f t="shared" si="287"/>
        <v>82257.333333333328</v>
      </c>
      <c r="X346" s="90">
        <f t="shared" si="287"/>
        <v>82257.333333333328</v>
      </c>
      <c r="Y346" s="90">
        <f t="shared" si="287"/>
        <v>82257.333333333328</v>
      </c>
      <c r="Z346" s="90">
        <f t="shared" si="287"/>
        <v>82257.333333333328</v>
      </c>
      <c r="AA346" s="90">
        <f t="shared" si="287"/>
        <v>82257.333333333328</v>
      </c>
      <c r="AB346" s="90">
        <f t="shared" si="287"/>
        <v>82257.333333333328</v>
      </c>
      <c r="AC346" s="90">
        <f t="shared" si="287"/>
        <v>82257.333333333328</v>
      </c>
      <c r="AD346" s="90">
        <f t="shared" si="287"/>
        <v>82257.333333333328</v>
      </c>
      <c r="AE346" s="91">
        <f t="shared" si="268"/>
        <v>987088.00000000012</v>
      </c>
      <c r="AF346" s="90">
        <f t="shared" si="282"/>
        <v>11700</v>
      </c>
      <c r="AG346" s="90">
        <f t="shared" si="283"/>
        <v>11700</v>
      </c>
      <c r="AH346" s="90">
        <f t="shared" si="284"/>
        <v>11700</v>
      </c>
      <c r="AI346" s="90">
        <f t="shared" si="285"/>
        <v>11700</v>
      </c>
      <c r="AJ346" s="91">
        <v>46800</v>
      </c>
      <c r="AK346" s="92"/>
    </row>
    <row r="347" spans="1:37" x14ac:dyDescent="0.25">
      <c r="A347" s="86">
        <f t="shared" si="245"/>
        <v>318</v>
      </c>
      <c r="B347" s="86"/>
      <c r="C347" s="86">
        <f t="shared" si="288"/>
        <v>10</v>
      </c>
      <c r="D347" s="87" t="s">
        <v>726</v>
      </c>
      <c r="E347" s="99">
        <v>414</v>
      </c>
      <c r="F347" s="77" t="str">
        <f t="shared" si="274"/>
        <v>от 100 до 900 жителей</v>
      </c>
      <c r="G347" s="100">
        <f t="shared" si="275"/>
        <v>1</v>
      </c>
      <c r="H347" s="88" t="str">
        <f t="shared" si="269"/>
        <v>1</v>
      </c>
      <c r="I347" s="80" t="str">
        <f t="shared" si="253"/>
        <v>не соответствует</v>
      </c>
      <c r="J347" s="80" t="str">
        <f t="shared" si="270"/>
        <v>0,75</v>
      </c>
      <c r="K347" s="80">
        <v>0</v>
      </c>
      <c r="L347" s="80" t="str">
        <f t="shared" si="276"/>
        <v>укомплектован</v>
      </c>
      <c r="M347" s="80" t="str">
        <f t="shared" si="271"/>
        <v>1</v>
      </c>
      <c r="N347" s="102"/>
      <c r="O347" s="81">
        <f t="shared" si="277"/>
        <v>0.75</v>
      </c>
      <c r="P347" s="89">
        <f t="shared" si="278"/>
        <v>1316117</v>
      </c>
      <c r="Q347" s="89">
        <f t="shared" si="279"/>
        <v>987087.75</v>
      </c>
      <c r="R347" s="89">
        <f t="shared" si="280"/>
        <v>987088</v>
      </c>
      <c r="S347" s="90">
        <f t="shared" si="286"/>
        <v>82257.333333333328</v>
      </c>
      <c r="T347" s="90">
        <f t="shared" si="287"/>
        <v>82257.333333333328</v>
      </c>
      <c r="U347" s="90">
        <f t="shared" si="287"/>
        <v>82257.333333333328</v>
      </c>
      <c r="V347" s="90">
        <f t="shared" si="287"/>
        <v>82257.333333333328</v>
      </c>
      <c r="W347" s="90">
        <f t="shared" si="287"/>
        <v>82257.333333333328</v>
      </c>
      <c r="X347" s="90">
        <f t="shared" si="287"/>
        <v>82257.333333333328</v>
      </c>
      <c r="Y347" s="90">
        <f t="shared" si="287"/>
        <v>82257.333333333328</v>
      </c>
      <c r="Z347" s="90">
        <f t="shared" si="287"/>
        <v>82257.333333333328</v>
      </c>
      <c r="AA347" s="90">
        <f t="shared" si="287"/>
        <v>82257.333333333328</v>
      </c>
      <c r="AB347" s="90">
        <f t="shared" si="287"/>
        <v>82257.333333333328</v>
      </c>
      <c r="AC347" s="90">
        <f t="shared" si="287"/>
        <v>82257.333333333328</v>
      </c>
      <c r="AD347" s="90">
        <f t="shared" si="287"/>
        <v>82257.333333333328</v>
      </c>
      <c r="AE347" s="91">
        <f t="shared" si="268"/>
        <v>987088.00000000012</v>
      </c>
      <c r="AF347" s="90">
        <f t="shared" si="282"/>
        <v>11700</v>
      </c>
      <c r="AG347" s="90">
        <f t="shared" si="283"/>
        <v>11700</v>
      </c>
      <c r="AH347" s="90">
        <f t="shared" si="284"/>
        <v>11700</v>
      </c>
      <c r="AI347" s="90">
        <f t="shared" si="285"/>
        <v>11700</v>
      </c>
      <c r="AJ347" s="91">
        <v>46800</v>
      </c>
      <c r="AK347" s="92"/>
    </row>
    <row r="348" spans="1:37" ht="30" x14ac:dyDescent="0.25">
      <c r="A348" s="86">
        <f t="shared" si="245"/>
        <v>319</v>
      </c>
      <c r="B348" s="86"/>
      <c r="C348" s="86">
        <f t="shared" si="288"/>
        <v>11</v>
      </c>
      <c r="D348" s="87" t="s">
        <v>727</v>
      </c>
      <c r="E348" s="99">
        <v>528</v>
      </c>
      <c r="F348" s="77" t="str">
        <f t="shared" si="274"/>
        <v>от 100 до 900 жителей</v>
      </c>
      <c r="G348" s="100">
        <f t="shared" si="275"/>
        <v>1</v>
      </c>
      <c r="H348" s="88" t="str">
        <f t="shared" si="269"/>
        <v>1</v>
      </c>
      <c r="I348" s="80" t="str">
        <f t="shared" si="253"/>
        <v>не соответствует</v>
      </c>
      <c r="J348" s="80" t="str">
        <f t="shared" si="270"/>
        <v>0,75</v>
      </c>
      <c r="K348" s="80">
        <v>0</v>
      </c>
      <c r="L348" s="80" t="str">
        <f t="shared" si="276"/>
        <v>укомплектован</v>
      </c>
      <c r="M348" s="80" t="str">
        <f t="shared" si="271"/>
        <v>1</v>
      </c>
      <c r="N348" s="102">
        <v>0</v>
      </c>
      <c r="O348" s="81">
        <f t="shared" si="277"/>
        <v>0.75</v>
      </c>
      <c r="P348" s="89">
        <f t="shared" si="278"/>
        <v>1316117</v>
      </c>
      <c r="Q348" s="89">
        <f t="shared" si="279"/>
        <v>987087.75</v>
      </c>
      <c r="R348" s="89">
        <f t="shared" si="280"/>
        <v>987088</v>
      </c>
      <c r="S348" s="90">
        <f t="shared" si="286"/>
        <v>82257.333333333328</v>
      </c>
      <c r="T348" s="90">
        <f t="shared" si="287"/>
        <v>82257.333333333328</v>
      </c>
      <c r="U348" s="90">
        <f t="shared" si="287"/>
        <v>82257.333333333328</v>
      </c>
      <c r="V348" s="90">
        <f t="shared" si="287"/>
        <v>82257.333333333328</v>
      </c>
      <c r="W348" s="90">
        <f t="shared" si="287"/>
        <v>82257.333333333328</v>
      </c>
      <c r="X348" s="90">
        <f t="shared" si="287"/>
        <v>82257.333333333328</v>
      </c>
      <c r="Y348" s="90">
        <f t="shared" si="287"/>
        <v>82257.333333333328</v>
      </c>
      <c r="Z348" s="90">
        <f t="shared" si="287"/>
        <v>82257.333333333328</v>
      </c>
      <c r="AA348" s="90">
        <f t="shared" si="287"/>
        <v>82257.333333333328</v>
      </c>
      <c r="AB348" s="90">
        <f t="shared" si="287"/>
        <v>82257.333333333328</v>
      </c>
      <c r="AC348" s="90">
        <f t="shared" si="287"/>
        <v>82257.333333333328</v>
      </c>
      <c r="AD348" s="90">
        <f t="shared" si="287"/>
        <v>82257.333333333328</v>
      </c>
      <c r="AE348" s="91">
        <f t="shared" si="268"/>
        <v>987088.00000000012</v>
      </c>
      <c r="AF348" s="90">
        <f t="shared" si="282"/>
        <v>11700</v>
      </c>
      <c r="AG348" s="90">
        <f t="shared" si="283"/>
        <v>11700</v>
      </c>
      <c r="AH348" s="90">
        <f t="shared" si="284"/>
        <v>11700</v>
      </c>
      <c r="AI348" s="90">
        <f t="shared" si="285"/>
        <v>11700</v>
      </c>
      <c r="AJ348" s="91">
        <v>46800</v>
      </c>
      <c r="AK348" s="92"/>
    </row>
    <row r="349" spans="1:37" x14ac:dyDescent="0.25">
      <c r="A349" s="86">
        <f t="shared" si="245"/>
        <v>320</v>
      </c>
      <c r="B349" s="86"/>
      <c r="C349" s="86">
        <f t="shared" si="288"/>
        <v>12</v>
      </c>
      <c r="D349" s="87" t="s">
        <v>728</v>
      </c>
      <c r="E349" s="99">
        <v>125</v>
      </c>
      <c r="F349" s="77" t="str">
        <f t="shared" si="274"/>
        <v>от 100 до 900 жителей</v>
      </c>
      <c r="G349" s="100">
        <f t="shared" si="275"/>
        <v>1</v>
      </c>
      <c r="H349" s="88" t="str">
        <f t="shared" si="269"/>
        <v>1</v>
      </c>
      <c r="I349" s="80" t="str">
        <f t="shared" si="253"/>
        <v>не соответствует</v>
      </c>
      <c r="J349" s="80" t="str">
        <f t="shared" si="270"/>
        <v>0,75</v>
      </c>
      <c r="K349" s="80">
        <v>0</v>
      </c>
      <c r="L349" s="80" t="str">
        <f t="shared" si="276"/>
        <v>укомплектован</v>
      </c>
      <c r="M349" s="80" t="str">
        <f t="shared" si="271"/>
        <v>1</v>
      </c>
      <c r="N349" s="102"/>
      <c r="O349" s="81">
        <f t="shared" si="277"/>
        <v>0.75</v>
      </c>
      <c r="P349" s="89">
        <f t="shared" si="278"/>
        <v>1316117</v>
      </c>
      <c r="Q349" s="89">
        <f t="shared" si="279"/>
        <v>987087.75</v>
      </c>
      <c r="R349" s="89">
        <f t="shared" si="280"/>
        <v>987088</v>
      </c>
      <c r="S349" s="90">
        <f t="shared" si="286"/>
        <v>82257.333333333328</v>
      </c>
      <c r="T349" s="90">
        <f t="shared" si="287"/>
        <v>82257.333333333328</v>
      </c>
      <c r="U349" s="90">
        <f t="shared" si="287"/>
        <v>82257.333333333328</v>
      </c>
      <c r="V349" s="90">
        <f t="shared" si="287"/>
        <v>82257.333333333328</v>
      </c>
      <c r="W349" s="90">
        <f t="shared" si="287"/>
        <v>82257.333333333328</v>
      </c>
      <c r="X349" s="90">
        <f t="shared" si="287"/>
        <v>82257.333333333328</v>
      </c>
      <c r="Y349" s="90">
        <f t="shared" si="287"/>
        <v>82257.333333333328</v>
      </c>
      <c r="Z349" s="90">
        <f t="shared" si="287"/>
        <v>82257.333333333328</v>
      </c>
      <c r="AA349" s="90">
        <f t="shared" si="287"/>
        <v>82257.333333333328</v>
      </c>
      <c r="AB349" s="90">
        <f t="shared" si="287"/>
        <v>82257.333333333328</v>
      </c>
      <c r="AC349" s="90">
        <f t="shared" si="287"/>
        <v>82257.333333333328</v>
      </c>
      <c r="AD349" s="90">
        <f t="shared" si="287"/>
        <v>82257.333333333328</v>
      </c>
      <c r="AE349" s="91">
        <f t="shared" si="268"/>
        <v>987088.00000000012</v>
      </c>
      <c r="AF349" s="90">
        <f t="shared" si="282"/>
        <v>13670.88</v>
      </c>
      <c r="AG349" s="90">
        <f t="shared" si="283"/>
        <v>13670.88</v>
      </c>
      <c r="AH349" s="90">
        <f t="shared" si="284"/>
        <v>13670.88</v>
      </c>
      <c r="AI349" s="90">
        <f t="shared" si="285"/>
        <v>13670.88</v>
      </c>
      <c r="AJ349" s="91">
        <v>54683.519999999997</v>
      </c>
      <c r="AK349" s="92"/>
    </row>
    <row r="350" spans="1:37" x14ac:dyDescent="0.25">
      <c r="A350" s="86">
        <f t="shared" si="245"/>
        <v>321</v>
      </c>
      <c r="B350" s="86"/>
      <c r="C350" s="86">
        <f t="shared" si="288"/>
        <v>13</v>
      </c>
      <c r="D350" s="87" t="s">
        <v>729</v>
      </c>
      <c r="E350" s="99">
        <v>224</v>
      </c>
      <c r="F350" s="77" t="str">
        <f t="shared" si="274"/>
        <v>от 100 до 900 жителей</v>
      </c>
      <c r="G350" s="100">
        <f t="shared" si="275"/>
        <v>1</v>
      </c>
      <c r="H350" s="88" t="str">
        <f t="shared" si="269"/>
        <v>1</v>
      </c>
      <c r="I350" s="80" t="str">
        <f t="shared" si="253"/>
        <v>не соответствует</v>
      </c>
      <c r="J350" s="80" t="str">
        <f t="shared" si="270"/>
        <v>0,75</v>
      </c>
      <c r="K350" s="80">
        <v>0</v>
      </c>
      <c r="L350" s="80" t="str">
        <f t="shared" si="276"/>
        <v>укомплектован</v>
      </c>
      <c r="M350" s="80" t="str">
        <f t="shared" si="271"/>
        <v>1</v>
      </c>
      <c r="N350" s="102"/>
      <c r="O350" s="81">
        <f t="shared" si="277"/>
        <v>0.75</v>
      </c>
      <c r="P350" s="89">
        <f t="shared" si="278"/>
        <v>1316117</v>
      </c>
      <c r="Q350" s="89">
        <f t="shared" si="279"/>
        <v>987087.75</v>
      </c>
      <c r="R350" s="89">
        <f t="shared" si="280"/>
        <v>987088</v>
      </c>
      <c r="S350" s="90">
        <f t="shared" si="286"/>
        <v>82257.333333333328</v>
      </c>
      <c r="T350" s="90">
        <f t="shared" si="287"/>
        <v>82257.333333333328</v>
      </c>
      <c r="U350" s="90">
        <f t="shared" si="287"/>
        <v>82257.333333333328</v>
      </c>
      <c r="V350" s="90">
        <f t="shared" si="287"/>
        <v>82257.333333333328</v>
      </c>
      <c r="W350" s="90">
        <f t="shared" si="287"/>
        <v>82257.333333333328</v>
      </c>
      <c r="X350" s="90">
        <f t="shared" si="287"/>
        <v>82257.333333333328</v>
      </c>
      <c r="Y350" s="90">
        <f t="shared" si="287"/>
        <v>82257.333333333328</v>
      </c>
      <c r="Z350" s="90">
        <f t="shared" si="287"/>
        <v>82257.333333333328</v>
      </c>
      <c r="AA350" s="90">
        <f t="shared" si="287"/>
        <v>82257.333333333328</v>
      </c>
      <c r="AB350" s="90">
        <f t="shared" si="287"/>
        <v>82257.333333333328</v>
      </c>
      <c r="AC350" s="90">
        <f t="shared" si="287"/>
        <v>82257.333333333328</v>
      </c>
      <c r="AD350" s="90">
        <f t="shared" si="287"/>
        <v>82257.333333333328</v>
      </c>
      <c r="AE350" s="91">
        <f t="shared" si="268"/>
        <v>987088.00000000012</v>
      </c>
      <c r="AF350" s="90">
        <f t="shared" si="282"/>
        <v>11700</v>
      </c>
      <c r="AG350" s="90">
        <f t="shared" si="283"/>
        <v>11700</v>
      </c>
      <c r="AH350" s="90">
        <f t="shared" si="284"/>
        <v>11700</v>
      </c>
      <c r="AI350" s="90">
        <f t="shared" si="285"/>
        <v>11700</v>
      </c>
      <c r="AJ350" s="91">
        <v>46800</v>
      </c>
      <c r="AK350" s="92"/>
    </row>
    <row r="351" spans="1:37" x14ac:dyDescent="0.25">
      <c r="A351" s="86">
        <f t="shared" si="245"/>
        <v>322</v>
      </c>
      <c r="B351" s="86"/>
      <c r="C351" s="86">
        <f t="shared" si="288"/>
        <v>14</v>
      </c>
      <c r="D351" s="87" t="s">
        <v>730</v>
      </c>
      <c r="E351" s="99">
        <v>201</v>
      </c>
      <c r="F351" s="77" t="str">
        <f t="shared" si="274"/>
        <v>от 100 до 900 жителей</v>
      </c>
      <c r="G351" s="100">
        <f t="shared" si="275"/>
        <v>1</v>
      </c>
      <c r="H351" s="88" t="str">
        <f t="shared" si="269"/>
        <v>1</v>
      </c>
      <c r="I351" s="80" t="str">
        <f t="shared" si="253"/>
        <v>соответствует</v>
      </c>
      <c r="J351" s="80" t="str">
        <f t="shared" si="270"/>
        <v>1</v>
      </c>
      <c r="K351" s="80">
        <v>1</v>
      </c>
      <c r="L351" s="80" t="str">
        <f t="shared" si="276"/>
        <v>укомплектован</v>
      </c>
      <c r="M351" s="80" t="str">
        <f t="shared" si="271"/>
        <v>1</v>
      </c>
      <c r="N351" s="102"/>
      <c r="O351" s="81">
        <f t="shared" si="277"/>
        <v>1</v>
      </c>
      <c r="P351" s="89">
        <f t="shared" si="278"/>
        <v>1316117</v>
      </c>
      <c r="Q351" s="89">
        <f t="shared" si="279"/>
        <v>1316117</v>
      </c>
      <c r="R351" s="89">
        <f t="shared" si="280"/>
        <v>1316117</v>
      </c>
      <c r="S351" s="90">
        <f t="shared" si="286"/>
        <v>109676.41666666667</v>
      </c>
      <c r="T351" s="90">
        <f t="shared" si="287"/>
        <v>109676.41666666667</v>
      </c>
      <c r="U351" s="90">
        <f t="shared" si="287"/>
        <v>109676.41666666667</v>
      </c>
      <c r="V351" s="90">
        <f t="shared" si="287"/>
        <v>109676.41666666667</v>
      </c>
      <c r="W351" s="90">
        <f t="shared" si="287"/>
        <v>109676.41666666667</v>
      </c>
      <c r="X351" s="90">
        <f t="shared" si="287"/>
        <v>109676.41666666667</v>
      </c>
      <c r="Y351" s="90">
        <f t="shared" si="287"/>
        <v>109676.41666666667</v>
      </c>
      <c r="Z351" s="90">
        <f t="shared" si="287"/>
        <v>109676.41666666667</v>
      </c>
      <c r="AA351" s="90">
        <f t="shared" si="287"/>
        <v>109676.41666666667</v>
      </c>
      <c r="AB351" s="90">
        <f t="shared" si="287"/>
        <v>109676.41666666667</v>
      </c>
      <c r="AC351" s="90">
        <f t="shared" si="287"/>
        <v>109676.41666666667</v>
      </c>
      <c r="AD351" s="90">
        <f t="shared" si="287"/>
        <v>109676.41666666667</v>
      </c>
      <c r="AE351" s="91">
        <f t="shared" si="268"/>
        <v>1316117</v>
      </c>
      <c r="AF351" s="90">
        <f t="shared" si="282"/>
        <v>13670.88</v>
      </c>
      <c r="AG351" s="90">
        <f t="shared" si="283"/>
        <v>13670.88</v>
      </c>
      <c r="AH351" s="90">
        <f t="shared" si="284"/>
        <v>13670.88</v>
      </c>
      <c r="AI351" s="90">
        <f t="shared" si="285"/>
        <v>13670.88</v>
      </c>
      <c r="AJ351" s="91">
        <v>54683.519999999997</v>
      </c>
      <c r="AK351" s="92"/>
    </row>
    <row r="352" spans="1:37" x14ac:dyDescent="0.25">
      <c r="A352" s="86">
        <f t="shared" si="245"/>
        <v>323</v>
      </c>
      <c r="B352" s="86"/>
      <c r="C352" s="86">
        <f t="shared" si="288"/>
        <v>15</v>
      </c>
      <c r="D352" s="87" t="s">
        <v>731</v>
      </c>
      <c r="E352" s="99">
        <v>760</v>
      </c>
      <c r="F352" s="77" t="str">
        <f t="shared" si="274"/>
        <v>от 100 до 900 жителей</v>
      </c>
      <c r="G352" s="100">
        <f t="shared" si="275"/>
        <v>1</v>
      </c>
      <c r="H352" s="88" t="str">
        <f t="shared" si="269"/>
        <v>1</v>
      </c>
      <c r="I352" s="80" t="str">
        <f t="shared" si="253"/>
        <v>не соответствует</v>
      </c>
      <c r="J352" s="80" t="str">
        <f t="shared" si="270"/>
        <v>0,75</v>
      </c>
      <c r="K352" s="80">
        <v>0</v>
      </c>
      <c r="L352" s="80" t="str">
        <f t="shared" si="276"/>
        <v>укомплектован</v>
      </c>
      <c r="M352" s="80" t="str">
        <f t="shared" si="271"/>
        <v>1</v>
      </c>
      <c r="N352" s="102"/>
      <c r="O352" s="81">
        <f t="shared" si="277"/>
        <v>0.75</v>
      </c>
      <c r="P352" s="89">
        <f t="shared" si="278"/>
        <v>1316117</v>
      </c>
      <c r="Q352" s="89">
        <f t="shared" si="279"/>
        <v>987087.75</v>
      </c>
      <c r="R352" s="89">
        <f t="shared" si="280"/>
        <v>987088</v>
      </c>
      <c r="S352" s="90">
        <f t="shared" si="286"/>
        <v>82257.333333333328</v>
      </c>
      <c r="T352" s="90">
        <f t="shared" si="287"/>
        <v>82257.333333333328</v>
      </c>
      <c r="U352" s="90">
        <f t="shared" si="287"/>
        <v>82257.333333333328</v>
      </c>
      <c r="V352" s="90">
        <f t="shared" si="287"/>
        <v>82257.333333333328</v>
      </c>
      <c r="W352" s="90">
        <f t="shared" si="287"/>
        <v>82257.333333333328</v>
      </c>
      <c r="X352" s="90">
        <f t="shared" si="287"/>
        <v>82257.333333333328</v>
      </c>
      <c r="Y352" s="90">
        <f t="shared" si="287"/>
        <v>82257.333333333328</v>
      </c>
      <c r="Z352" s="90">
        <f t="shared" si="287"/>
        <v>82257.333333333328</v>
      </c>
      <c r="AA352" s="90">
        <f t="shared" si="287"/>
        <v>82257.333333333328</v>
      </c>
      <c r="AB352" s="90">
        <f t="shared" si="287"/>
        <v>82257.333333333328</v>
      </c>
      <c r="AC352" s="90">
        <f t="shared" si="287"/>
        <v>82257.333333333328</v>
      </c>
      <c r="AD352" s="90">
        <f t="shared" si="287"/>
        <v>82257.333333333328</v>
      </c>
      <c r="AE352" s="91">
        <f t="shared" si="268"/>
        <v>987088.00000000012</v>
      </c>
      <c r="AF352" s="90">
        <f t="shared" si="282"/>
        <v>13670.88</v>
      </c>
      <c r="AG352" s="90">
        <f t="shared" si="283"/>
        <v>13670.88</v>
      </c>
      <c r="AH352" s="90">
        <f t="shared" si="284"/>
        <v>13670.88</v>
      </c>
      <c r="AI352" s="90">
        <f t="shared" si="285"/>
        <v>13670.88</v>
      </c>
      <c r="AJ352" s="91">
        <v>54683.519999999997</v>
      </c>
      <c r="AK352" s="92"/>
    </row>
    <row r="353" spans="1:37" x14ac:dyDescent="0.25">
      <c r="A353" s="86">
        <f t="shared" si="245"/>
        <v>324</v>
      </c>
      <c r="B353" s="86"/>
      <c r="C353" s="86">
        <f t="shared" si="288"/>
        <v>16</v>
      </c>
      <c r="D353" s="87" t="s">
        <v>732</v>
      </c>
      <c r="E353" s="99">
        <v>197</v>
      </c>
      <c r="F353" s="77" t="str">
        <f t="shared" si="274"/>
        <v>от 100 до 900 жителей</v>
      </c>
      <c r="G353" s="100">
        <f t="shared" si="275"/>
        <v>1</v>
      </c>
      <c r="H353" s="88" t="str">
        <f t="shared" si="269"/>
        <v>1</v>
      </c>
      <c r="I353" s="80" t="str">
        <f t="shared" si="253"/>
        <v>не соответствует</v>
      </c>
      <c r="J353" s="80" t="str">
        <f t="shared" si="270"/>
        <v>0,75</v>
      </c>
      <c r="K353" s="80">
        <v>0</v>
      </c>
      <c r="L353" s="80" t="str">
        <f t="shared" si="276"/>
        <v>не укомплектован</v>
      </c>
      <c r="M353" s="80" t="str">
        <f t="shared" si="271"/>
        <v>0,25</v>
      </c>
      <c r="N353" s="103">
        <v>1</v>
      </c>
      <c r="O353" s="81">
        <f t="shared" si="277"/>
        <v>0.1875</v>
      </c>
      <c r="P353" s="89">
        <f t="shared" si="278"/>
        <v>1316117</v>
      </c>
      <c r="Q353" s="89">
        <f t="shared" si="279"/>
        <v>987087.75</v>
      </c>
      <c r="R353" s="89">
        <f t="shared" si="280"/>
        <v>246772</v>
      </c>
      <c r="S353" s="90">
        <f t="shared" si="286"/>
        <v>20564.333333333332</v>
      </c>
      <c r="T353" s="90">
        <f t="shared" si="287"/>
        <v>20564.333333333332</v>
      </c>
      <c r="U353" s="90">
        <f t="shared" si="287"/>
        <v>20564.333333333332</v>
      </c>
      <c r="V353" s="90">
        <f t="shared" si="287"/>
        <v>20564.333333333332</v>
      </c>
      <c r="W353" s="90">
        <f t="shared" si="287"/>
        <v>20564.333333333332</v>
      </c>
      <c r="X353" s="90">
        <f t="shared" si="287"/>
        <v>20564.333333333332</v>
      </c>
      <c r="Y353" s="90">
        <f t="shared" si="287"/>
        <v>20564.333333333332</v>
      </c>
      <c r="Z353" s="90">
        <f t="shared" si="287"/>
        <v>20564.333333333332</v>
      </c>
      <c r="AA353" s="90">
        <f t="shared" si="287"/>
        <v>20564.333333333332</v>
      </c>
      <c r="AB353" s="90">
        <f t="shared" si="287"/>
        <v>20564.333333333332</v>
      </c>
      <c r="AC353" s="90">
        <f t="shared" si="287"/>
        <v>20564.333333333332</v>
      </c>
      <c r="AD353" s="90">
        <f t="shared" si="287"/>
        <v>20564.333333333332</v>
      </c>
      <c r="AE353" s="91">
        <f>SUM(S353:AD353)</f>
        <v>246772.00000000003</v>
      </c>
      <c r="AF353" s="90">
        <f t="shared" si="282"/>
        <v>13670.88</v>
      </c>
      <c r="AG353" s="90">
        <f t="shared" si="283"/>
        <v>13670.88</v>
      </c>
      <c r="AH353" s="90">
        <f t="shared" si="284"/>
        <v>13670.88</v>
      </c>
      <c r="AI353" s="90">
        <f t="shared" si="285"/>
        <v>13670.88</v>
      </c>
      <c r="AJ353" s="91">
        <v>54683.519999999997</v>
      </c>
      <c r="AK353" s="92"/>
    </row>
    <row r="354" spans="1:37" x14ac:dyDescent="0.25">
      <c r="A354" s="86">
        <f>A353+1</f>
        <v>325</v>
      </c>
      <c r="B354" s="86"/>
      <c r="C354" s="86">
        <f>C353+1</f>
        <v>17</v>
      </c>
      <c r="D354" s="87" t="s">
        <v>733</v>
      </c>
      <c r="E354" s="99">
        <v>707</v>
      </c>
      <c r="F354" s="77" t="str">
        <f t="shared" si="274"/>
        <v>от 100 до 900 жителей</v>
      </c>
      <c r="G354" s="100">
        <f t="shared" si="275"/>
        <v>1</v>
      </c>
      <c r="H354" s="88" t="str">
        <f t="shared" si="269"/>
        <v>1</v>
      </c>
      <c r="I354" s="80" t="str">
        <f t="shared" si="253"/>
        <v>не соответствует</v>
      </c>
      <c r="J354" s="80" t="str">
        <f t="shared" si="270"/>
        <v>0,75</v>
      </c>
      <c r="K354" s="80">
        <v>0</v>
      </c>
      <c r="L354" s="80" t="str">
        <f t="shared" si="276"/>
        <v>укомплектован</v>
      </c>
      <c r="M354" s="80" t="str">
        <f t="shared" si="271"/>
        <v>1</v>
      </c>
      <c r="N354" s="102"/>
      <c r="O354" s="81">
        <f t="shared" si="277"/>
        <v>0.75</v>
      </c>
      <c r="P354" s="89">
        <f t="shared" si="278"/>
        <v>1316117</v>
      </c>
      <c r="Q354" s="89">
        <f t="shared" si="279"/>
        <v>987087.75</v>
      </c>
      <c r="R354" s="89">
        <f t="shared" si="280"/>
        <v>987088</v>
      </c>
      <c r="S354" s="90">
        <f t="shared" si="286"/>
        <v>82257.333333333328</v>
      </c>
      <c r="T354" s="90">
        <f t="shared" si="287"/>
        <v>82257.333333333328</v>
      </c>
      <c r="U354" s="90">
        <f t="shared" si="287"/>
        <v>82257.333333333328</v>
      </c>
      <c r="V354" s="90">
        <f t="shared" si="287"/>
        <v>82257.333333333328</v>
      </c>
      <c r="W354" s="90">
        <f t="shared" si="287"/>
        <v>82257.333333333328</v>
      </c>
      <c r="X354" s="90">
        <f t="shared" si="287"/>
        <v>82257.333333333328</v>
      </c>
      <c r="Y354" s="90">
        <f t="shared" si="287"/>
        <v>82257.333333333328</v>
      </c>
      <c r="Z354" s="90">
        <f t="shared" si="287"/>
        <v>82257.333333333328</v>
      </c>
      <c r="AA354" s="90">
        <f t="shared" si="287"/>
        <v>82257.333333333328</v>
      </c>
      <c r="AB354" s="90">
        <f t="shared" si="287"/>
        <v>82257.333333333328</v>
      </c>
      <c r="AC354" s="90">
        <f t="shared" si="287"/>
        <v>82257.333333333328</v>
      </c>
      <c r="AD354" s="90">
        <f t="shared" si="287"/>
        <v>82257.333333333328</v>
      </c>
      <c r="AE354" s="91">
        <f t="shared" si="268"/>
        <v>987088.00000000012</v>
      </c>
      <c r="AF354" s="90">
        <f t="shared" si="282"/>
        <v>13670.88</v>
      </c>
      <c r="AG354" s="90">
        <f t="shared" si="283"/>
        <v>13670.88</v>
      </c>
      <c r="AH354" s="90">
        <f t="shared" si="284"/>
        <v>13670.88</v>
      </c>
      <c r="AI354" s="90">
        <f t="shared" si="285"/>
        <v>13670.88</v>
      </c>
      <c r="AJ354" s="91">
        <v>54683.519999999997</v>
      </c>
      <c r="AK354" s="92"/>
    </row>
    <row r="355" spans="1:37" x14ac:dyDescent="0.25">
      <c r="A355" s="86">
        <f t="shared" si="245"/>
        <v>326</v>
      </c>
      <c r="B355" s="86"/>
      <c r="C355" s="86">
        <f t="shared" si="288"/>
        <v>18</v>
      </c>
      <c r="D355" s="87" t="s">
        <v>734</v>
      </c>
      <c r="E355" s="99">
        <v>172</v>
      </c>
      <c r="F355" s="77" t="str">
        <f t="shared" si="274"/>
        <v>от 100 до 900 жителей</v>
      </c>
      <c r="G355" s="100">
        <f t="shared" si="275"/>
        <v>1</v>
      </c>
      <c r="H355" s="88" t="str">
        <f t="shared" si="269"/>
        <v>1</v>
      </c>
      <c r="I355" s="80" t="str">
        <f t="shared" si="253"/>
        <v>не соответствует</v>
      </c>
      <c r="J355" s="80" t="str">
        <f t="shared" si="270"/>
        <v>0,75</v>
      </c>
      <c r="K355" s="80">
        <v>0</v>
      </c>
      <c r="L355" s="80" t="str">
        <f t="shared" si="276"/>
        <v>укомплектован</v>
      </c>
      <c r="M355" s="80" t="str">
        <f t="shared" si="271"/>
        <v>1</v>
      </c>
      <c r="N355" s="102">
        <v>0</v>
      </c>
      <c r="O355" s="81">
        <f t="shared" si="277"/>
        <v>0.75</v>
      </c>
      <c r="P355" s="89">
        <f t="shared" si="278"/>
        <v>1316117</v>
      </c>
      <c r="Q355" s="89">
        <f t="shared" si="279"/>
        <v>987087.75</v>
      </c>
      <c r="R355" s="89">
        <f t="shared" si="280"/>
        <v>987088</v>
      </c>
      <c r="S355" s="90">
        <f t="shared" si="286"/>
        <v>82257.333333333328</v>
      </c>
      <c r="T355" s="90">
        <f t="shared" ref="T355:AD363" si="289">S355</f>
        <v>82257.333333333328</v>
      </c>
      <c r="U355" s="90">
        <f t="shared" si="289"/>
        <v>82257.333333333328</v>
      </c>
      <c r="V355" s="90">
        <f t="shared" si="289"/>
        <v>82257.333333333328</v>
      </c>
      <c r="W355" s="90">
        <f t="shared" si="289"/>
        <v>82257.333333333328</v>
      </c>
      <c r="X355" s="90">
        <f t="shared" si="289"/>
        <v>82257.333333333328</v>
      </c>
      <c r="Y355" s="90">
        <f t="shared" si="289"/>
        <v>82257.333333333328</v>
      </c>
      <c r="Z355" s="90">
        <f t="shared" si="289"/>
        <v>82257.333333333328</v>
      </c>
      <c r="AA355" s="90">
        <f t="shared" si="289"/>
        <v>82257.333333333328</v>
      </c>
      <c r="AB355" s="90">
        <f t="shared" si="289"/>
        <v>82257.333333333328</v>
      </c>
      <c r="AC355" s="90">
        <f t="shared" si="289"/>
        <v>82257.333333333328</v>
      </c>
      <c r="AD355" s="90">
        <f t="shared" si="289"/>
        <v>82257.333333333328</v>
      </c>
      <c r="AE355" s="91">
        <f t="shared" si="268"/>
        <v>987088.00000000012</v>
      </c>
      <c r="AF355" s="90">
        <f t="shared" si="282"/>
        <v>13670.88</v>
      </c>
      <c r="AG355" s="90">
        <f t="shared" si="283"/>
        <v>13670.88</v>
      </c>
      <c r="AH355" s="90">
        <f t="shared" si="284"/>
        <v>13670.88</v>
      </c>
      <c r="AI355" s="90">
        <f t="shared" si="285"/>
        <v>13670.88</v>
      </c>
      <c r="AJ355" s="91">
        <v>54683.519999999997</v>
      </c>
      <c r="AK355" s="92"/>
    </row>
    <row r="356" spans="1:37" x14ac:dyDescent="0.25">
      <c r="A356" s="86">
        <f t="shared" si="245"/>
        <v>327</v>
      </c>
      <c r="B356" s="86"/>
      <c r="C356" s="86">
        <f t="shared" si="288"/>
        <v>19</v>
      </c>
      <c r="D356" s="87" t="s">
        <v>735</v>
      </c>
      <c r="E356" s="99">
        <v>135</v>
      </c>
      <c r="F356" s="77" t="str">
        <f t="shared" si="274"/>
        <v>от 100 до 900 жителей</v>
      </c>
      <c r="G356" s="100">
        <f t="shared" si="275"/>
        <v>1</v>
      </c>
      <c r="H356" s="88" t="str">
        <f t="shared" si="269"/>
        <v>1</v>
      </c>
      <c r="I356" s="80" t="str">
        <f t="shared" si="253"/>
        <v>не соответствует</v>
      </c>
      <c r="J356" s="80" t="str">
        <f t="shared" si="270"/>
        <v>0,75</v>
      </c>
      <c r="K356" s="80">
        <v>0</v>
      </c>
      <c r="L356" s="80" t="str">
        <f t="shared" si="276"/>
        <v>укомплектован</v>
      </c>
      <c r="M356" s="80" t="str">
        <f t="shared" si="271"/>
        <v>1</v>
      </c>
      <c r="N356" s="102"/>
      <c r="O356" s="81">
        <f t="shared" si="277"/>
        <v>0.75</v>
      </c>
      <c r="P356" s="89">
        <f t="shared" si="278"/>
        <v>1316117</v>
      </c>
      <c r="Q356" s="89">
        <f t="shared" si="279"/>
        <v>987087.75</v>
      </c>
      <c r="R356" s="89">
        <f t="shared" si="280"/>
        <v>987088</v>
      </c>
      <c r="S356" s="90">
        <f t="shared" si="286"/>
        <v>82257.333333333328</v>
      </c>
      <c r="T356" s="90">
        <f t="shared" si="289"/>
        <v>82257.333333333328</v>
      </c>
      <c r="U356" s="90">
        <f t="shared" si="289"/>
        <v>82257.333333333328</v>
      </c>
      <c r="V356" s="90">
        <f t="shared" si="289"/>
        <v>82257.333333333328</v>
      </c>
      <c r="W356" s="90">
        <f t="shared" si="289"/>
        <v>82257.333333333328</v>
      </c>
      <c r="X356" s="90">
        <f t="shared" si="289"/>
        <v>82257.333333333328</v>
      </c>
      <c r="Y356" s="90">
        <f t="shared" si="289"/>
        <v>82257.333333333328</v>
      </c>
      <c r="Z356" s="90">
        <f t="shared" si="289"/>
        <v>82257.333333333328</v>
      </c>
      <c r="AA356" s="90">
        <f t="shared" si="289"/>
        <v>82257.333333333328</v>
      </c>
      <c r="AB356" s="90">
        <f t="shared" si="289"/>
        <v>82257.333333333328</v>
      </c>
      <c r="AC356" s="90">
        <f t="shared" si="289"/>
        <v>82257.333333333328</v>
      </c>
      <c r="AD356" s="90">
        <f t="shared" si="289"/>
        <v>82257.333333333328</v>
      </c>
      <c r="AE356" s="91">
        <f t="shared" si="268"/>
        <v>987088.00000000012</v>
      </c>
      <c r="AF356" s="90">
        <f t="shared" si="282"/>
        <v>13670.88</v>
      </c>
      <c r="AG356" s="90">
        <f t="shared" si="283"/>
        <v>13670.88</v>
      </c>
      <c r="AH356" s="90">
        <f t="shared" si="284"/>
        <v>13670.88</v>
      </c>
      <c r="AI356" s="90">
        <f t="shared" si="285"/>
        <v>13670.88</v>
      </c>
      <c r="AJ356" s="91">
        <v>54683.519999999997</v>
      </c>
      <c r="AK356" s="92"/>
    </row>
    <row r="357" spans="1:37" ht="30" x14ac:dyDescent="0.25">
      <c r="A357" s="86">
        <f t="shared" si="245"/>
        <v>328</v>
      </c>
      <c r="B357" s="86"/>
      <c r="C357" s="86">
        <f t="shared" si="288"/>
        <v>20</v>
      </c>
      <c r="D357" s="87" t="s">
        <v>736</v>
      </c>
      <c r="E357" s="99">
        <v>1805</v>
      </c>
      <c r="F357" s="77" t="str">
        <f t="shared" si="274"/>
        <v>от 1500 до 2000 жителей</v>
      </c>
      <c r="G357" s="100">
        <f t="shared" si="275"/>
        <v>3</v>
      </c>
      <c r="H357" s="88" t="str">
        <f t="shared" si="269"/>
        <v>1</v>
      </c>
      <c r="I357" s="80" t="str">
        <f t="shared" si="253"/>
        <v>не соответствует</v>
      </c>
      <c r="J357" s="80" t="str">
        <f t="shared" si="270"/>
        <v>0,75</v>
      </c>
      <c r="K357" s="80">
        <v>0</v>
      </c>
      <c r="L357" s="80" t="str">
        <f t="shared" si="276"/>
        <v>укомплектован</v>
      </c>
      <c r="M357" s="80" t="str">
        <f t="shared" si="271"/>
        <v>1</v>
      </c>
      <c r="N357" s="102"/>
      <c r="O357" s="81">
        <f t="shared" si="277"/>
        <v>0.75</v>
      </c>
      <c r="P357" s="89">
        <f t="shared" si="278"/>
        <v>2341229</v>
      </c>
      <c r="Q357" s="89">
        <f t="shared" si="279"/>
        <v>1755921.75</v>
      </c>
      <c r="R357" s="89">
        <f t="shared" si="280"/>
        <v>1755922</v>
      </c>
      <c r="S357" s="90">
        <f t="shared" si="286"/>
        <v>146326.83333333334</v>
      </c>
      <c r="T357" s="90">
        <f t="shared" si="289"/>
        <v>146326.83333333334</v>
      </c>
      <c r="U357" s="90">
        <f t="shared" si="289"/>
        <v>146326.83333333334</v>
      </c>
      <c r="V357" s="90">
        <f t="shared" si="289"/>
        <v>146326.83333333334</v>
      </c>
      <c r="W357" s="90">
        <f t="shared" si="289"/>
        <v>146326.83333333334</v>
      </c>
      <c r="X357" s="90">
        <f t="shared" si="289"/>
        <v>146326.83333333334</v>
      </c>
      <c r="Y357" s="90">
        <f t="shared" si="289"/>
        <v>146326.83333333334</v>
      </c>
      <c r="Z357" s="90">
        <f t="shared" si="289"/>
        <v>146326.83333333334</v>
      </c>
      <c r="AA357" s="90">
        <f t="shared" si="289"/>
        <v>146326.83333333334</v>
      </c>
      <c r="AB357" s="90">
        <f t="shared" si="289"/>
        <v>146326.83333333334</v>
      </c>
      <c r="AC357" s="90">
        <f t="shared" si="289"/>
        <v>146326.83333333334</v>
      </c>
      <c r="AD357" s="90">
        <f t="shared" si="289"/>
        <v>146326.83333333334</v>
      </c>
      <c r="AE357" s="91">
        <f t="shared" si="268"/>
        <v>1755921.9999999998</v>
      </c>
      <c r="AF357" s="90">
        <f t="shared" si="282"/>
        <v>11700</v>
      </c>
      <c r="AG357" s="90">
        <f t="shared" si="283"/>
        <v>11700</v>
      </c>
      <c r="AH357" s="90">
        <f t="shared" si="284"/>
        <v>11700</v>
      </c>
      <c r="AI357" s="90">
        <f t="shared" si="285"/>
        <v>11700</v>
      </c>
      <c r="AJ357" s="91">
        <v>46800</v>
      </c>
      <c r="AK357" s="92"/>
    </row>
    <row r="358" spans="1:37" x14ac:dyDescent="0.25">
      <c r="A358" s="86">
        <f t="shared" si="245"/>
        <v>329</v>
      </c>
      <c r="B358" s="86"/>
      <c r="C358" s="86">
        <f t="shared" si="288"/>
        <v>21</v>
      </c>
      <c r="D358" s="87" t="s">
        <v>737</v>
      </c>
      <c r="E358" s="99">
        <v>796</v>
      </c>
      <c r="F358" s="77" t="str">
        <f t="shared" si="274"/>
        <v>от 100 до 900 жителей</v>
      </c>
      <c r="G358" s="100">
        <f t="shared" si="275"/>
        <v>1</v>
      </c>
      <c r="H358" s="88" t="str">
        <f t="shared" si="269"/>
        <v>1</v>
      </c>
      <c r="I358" s="80" t="str">
        <f t="shared" si="253"/>
        <v>не соответствует</v>
      </c>
      <c r="J358" s="80" t="str">
        <f t="shared" si="270"/>
        <v>0,75</v>
      </c>
      <c r="K358" s="80">
        <v>0</v>
      </c>
      <c r="L358" s="80" t="str">
        <f t="shared" si="276"/>
        <v>укомплектован</v>
      </c>
      <c r="M358" s="80" t="str">
        <f t="shared" si="271"/>
        <v>1</v>
      </c>
      <c r="N358" s="102"/>
      <c r="O358" s="81">
        <f t="shared" si="277"/>
        <v>0.75</v>
      </c>
      <c r="P358" s="89">
        <f t="shared" si="278"/>
        <v>1316117</v>
      </c>
      <c r="Q358" s="89">
        <f t="shared" si="279"/>
        <v>987087.75</v>
      </c>
      <c r="R358" s="89">
        <f t="shared" si="280"/>
        <v>987088</v>
      </c>
      <c r="S358" s="90">
        <f t="shared" si="286"/>
        <v>82257.333333333328</v>
      </c>
      <c r="T358" s="90">
        <f t="shared" si="289"/>
        <v>82257.333333333328</v>
      </c>
      <c r="U358" s="90">
        <f t="shared" si="289"/>
        <v>82257.333333333328</v>
      </c>
      <c r="V358" s="90">
        <f t="shared" si="289"/>
        <v>82257.333333333328</v>
      </c>
      <c r="W358" s="90">
        <f t="shared" si="289"/>
        <v>82257.333333333328</v>
      </c>
      <c r="X358" s="90">
        <f t="shared" si="289"/>
        <v>82257.333333333328</v>
      </c>
      <c r="Y358" s="90">
        <f t="shared" si="289"/>
        <v>82257.333333333328</v>
      </c>
      <c r="Z358" s="90">
        <f t="shared" si="289"/>
        <v>82257.333333333328</v>
      </c>
      <c r="AA358" s="90">
        <f t="shared" si="289"/>
        <v>82257.333333333328</v>
      </c>
      <c r="AB358" s="90">
        <f t="shared" si="289"/>
        <v>82257.333333333328</v>
      </c>
      <c r="AC358" s="90">
        <f t="shared" si="289"/>
        <v>82257.333333333328</v>
      </c>
      <c r="AD358" s="90">
        <f t="shared" si="289"/>
        <v>82257.333333333328</v>
      </c>
      <c r="AE358" s="91">
        <f t="shared" si="268"/>
        <v>987088.00000000012</v>
      </c>
      <c r="AF358" s="90">
        <f t="shared" si="282"/>
        <v>13670.88</v>
      </c>
      <c r="AG358" s="90">
        <f t="shared" si="283"/>
        <v>13670.88</v>
      </c>
      <c r="AH358" s="90">
        <f t="shared" si="284"/>
        <v>13670.88</v>
      </c>
      <c r="AI358" s="90">
        <f t="shared" si="285"/>
        <v>13670.88</v>
      </c>
      <c r="AJ358" s="91">
        <v>54683.519999999997</v>
      </c>
      <c r="AK358" s="92"/>
    </row>
    <row r="359" spans="1:37" x14ac:dyDescent="0.25">
      <c r="A359" s="86">
        <f t="shared" si="245"/>
        <v>330</v>
      </c>
      <c r="B359" s="86"/>
      <c r="C359" s="86">
        <f t="shared" si="288"/>
        <v>22</v>
      </c>
      <c r="D359" s="87" t="s">
        <v>738</v>
      </c>
      <c r="E359" s="99">
        <v>95</v>
      </c>
      <c r="F359" s="77" t="str">
        <f t="shared" si="274"/>
        <v>до 100 жителей</v>
      </c>
      <c r="G359" s="100">
        <f t="shared" si="275"/>
        <v>0</v>
      </c>
      <c r="H359" s="88">
        <f t="shared" si="269"/>
        <v>0.9</v>
      </c>
      <c r="I359" s="80" t="str">
        <f t="shared" si="253"/>
        <v>не соответствует</v>
      </c>
      <c r="J359" s="80" t="str">
        <f t="shared" si="270"/>
        <v>0,75</v>
      </c>
      <c r="K359" s="80">
        <v>0</v>
      </c>
      <c r="L359" s="80" t="str">
        <f t="shared" si="276"/>
        <v>укомплектован</v>
      </c>
      <c r="M359" s="80" t="str">
        <f t="shared" si="271"/>
        <v>1</v>
      </c>
      <c r="N359" s="102"/>
      <c r="O359" s="81">
        <f t="shared" si="277"/>
        <v>0.67500000000000004</v>
      </c>
      <c r="P359" s="89">
        <f t="shared" si="278"/>
        <v>1184505.3</v>
      </c>
      <c r="Q359" s="89">
        <f t="shared" si="279"/>
        <v>888378.97500000009</v>
      </c>
      <c r="R359" s="89">
        <f t="shared" si="280"/>
        <v>888379</v>
      </c>
      <c r="S359" s="90">
        <f t="shared" si="286"/>
        <v>74031.583333333328</v>
      </c>
      <c r="T359" s="90">
        <f t="shared" si="289"/>
        <v>74031.583333333328</v>
      </c>
      <c r="U359" s="90">
        <f t="shared" si="289"/>
        <v>74031.583333333328</v>
      </c>
      <c r="V359" s="90">
        <f t="shared" si="289"/>
        <v>74031.583333333328</v>
      </c>
      <c r="W359" s="90">
        <f t="shared" si="289"/>
        <v>74031.583333333328</v>
      </c>
      <c r="X359" s="90">
        <f t="shared" si="289"/>
        <v>74031.583333333328</v>
      </c>
      <c r="Y359" s="90">
        <f t="shared" si="289"/>
        <v>74031.583333333328</v>
      </c>
      <c r="Z359" s="90">
        <f t="shared" si="289"/>
        <v>74031.583333333328</v>
      </c>
      <c r="AA359" s="90">
        <f t="shared" si="289"/>
        <v>74031.583333333328</v>
      </c>
      <c r="AB359" s="90">
        <f t="shared" si="289"/>
        <v>74031.583333333328</v>
      </c>
      <c r="AC359" s="90">
        <f t="shared" si="289"/>
        <v>74031.583333333328</v>
      </c>
      <c r="AD359" s="90">
        <f t="shared" si="289"/>
        <v>74031.583333333328</v>
      </c>
      <c r="AE359" s="91">
        <f t="shared" si="268"/>
        <v>888379.00000000012</v>
      </c>
      <c r="AF359" s="90">
        <f t="shared" si="282"/>
        <v>13670.88</v>
      </c>
      <c r="AG359" s="90">
        <f t="shared" si="283"/>
        <v>13670.88</v>
      </c>
      <c r="AH359" s="90">
        <f t="shared" si="284"/>
        <v>13670.88</v>
      </c>
      <c r="AI359" s="90">
        <f t="shared" si="285"/>
        <v>13670.88</v>
      </c>
      <c r="AJ359" s="91">
        <v>54683.519999999997</v>
      </c>
      <c r="AK359" s="92"/>
    </row>
    <row r="360" spans="1:37" x14ac:dyDescent="0.25">
      <c r="A360" s="86">
        <f t="shared" si="245"/>
        <v>331</v>
      </c>
      <c r="B360" s="86"/>
      <c r="C360" s="86">
        <f t="shared" si="288"/>
        <v>23</v>
      </c>
      <c r="D360" s="87" t="s">
        <v>739</v>
      </c>
      <c r="E360" s="99">
        <v>544</v>
      </c>
      <c r="F360" s="77" t="str">
        <f t="shared" si="274"/>
        <v>от 100 до 900 жителей</v>
      </c>
      <c r="G360" s="100">
        <f t="shared" si="275"/>
        <v>1</v>
      </c>
      <c r="H360" s="88" t="str">
        <f t="shared" si="269"/>
        <v>1</v>
      </c>
      <c r="I360" s="80" t="str">
        <f t="shared" si="253"/>
        <v>не соответствует</v>
      </c>
      <c r="J360" s="80" t="str">
        <f t="shared" si="270"/>
        <v>0,75</v>
      </c>
      <c r="K360" s="80">
        <v>0</v>
      </c>
      <c r="L360" s="80" t="str">
        <f t="shared" si="276"/>
        <v>укомплектован</v>
      </c>
      <c r="M360" s="80" t="str">
        <f t="shared" si="271"/>
        <v>1</v>
      </c>
      <c r="N360" s="102"/>
      <c r="O360" s="81">
        <f t="shared" si="277"/>
        <v>0.75</v>
      </c>
      <c r="P360" s="89">
        <f t="shared" si="278"/>
        <v>1316117</v>
      </c>
      <c r="Q360" s="89">
        <f t="shared" si="279"/>
        <v>987087.75</v>
      </c>
      <c r="R360" s="89">
        <f t="shared" si="280"/>
        <v>987088</v>
      </c>
      <c r="S360" s="90">
        <f t="shared" si="286"/>
        <v>82257.333333333328</v>
      </c>
      <c r="T360" s="90">
        <f t="shared" si="289"/>
        <v>82257.333333333328</v>
      </c>
      <c r="U360" s="90">
        <f t="shared" si="289"/>
        <v>82257.333333333328</v>
      </c>
      <c r="V360" s="90">
        <f t="shared" si="289"/>
        <v>82257.333333333328</v>
      </c>
      <c r="W360" s="90">
        <f t="shared" si="289"/>
        <v>82257.333333333328</v>
      </c>
      <c r="X360" s="90">
        <f t="shared" si="289"/>
        <v>82257.333333333328</v>
      </c>
      <c r="Y360" s="90">
        <f t="shared" si="289"/>
        <v>82257.333333333328</v>
      </c>
      <c r="Z360" s="90">
        <f t="shared" si="289"/>
        <v>82257.333333333328</v>
      </c>
      <c r="AA360" s="90">
        <f t="shared" si="289"/>
        <v>82257.333333333328</v>
      </c>
      <c r="AB360" s="90">
        <f t="shared" si="289"/>
        <v>82257.333333333328</v>
      </c>
      <c r="AC360" s="90">
        <f t="shared" si="289"/>
        <v>82257.333333333328</v>
      </c>
      <c r="AD360" s="90">
        <f t="shared" si="289"/>
        <v>82257.333333333328</v>
      </c>
      <c r="AE360" s="91">
        <f t="shared" si="268"/>
        <v>987088.00000000012</v>
      </c>
      <c r="AF360" s="90">
        <f t="shared" si="282"/>
        <v>11700</v>
      </c>
      <c r="AG360" s="90">
        <f t="shared" si="283"/>
        <v>11700</v>
      </c>
      <c r="AH360" s="90">
        <f t="shared" si="284"/>
        <v>11700</v>
      </c>
      <c r="AI360" s="90">
        <f t="shared" si="285"/>
        <v>11700</v>
      </c>
      <c r="AJ360" s="91">
        <v>46800</v>
      </c>
      <c r="AK360" s="92"/>
    </row>
    <row r="361" spans="1:37" x14ac:dyDescent="0.25">
      <c r="A361" s="86">
        <f t="shared" si="245"/>
        <v>332</v>
      </c>
      <c r="B361" s="86"/>
      <c r="C361" s="86">
        <f t="shared" si="288"/>
        <v>24</v>
      </c>
      <c r="D361" s="87" t="s">
        <v>740</v>
      </c>
      <c r="E361" s="99">
        <v>125</v>
      </c>
      <c r="F361" s="77" t="str">
        <f t="shared" si="274"/>
        <v>от 100 до 900 жителей</v>
      </c>
      <c r="G361" s="100">
        <f t="shared" si="275"/>
        <v>1</v>
      </c>
      <c r="H361" s="88" t="str">
        <f t="shared" si="269"/>
        <v>1</v>
      </c>
      <c r="I361" s="80" t="str">
        <f t="shared" si="253"/>
        <v>не соответствует</v>
      </c>
      <c r="J361" s="80" t="str">
        <f t="shared" si="270"/>
        <v>0,75</v>
      </c>
      <c r="K361" s="80">
        <v>0</v>
      </c>
      <c r="L361" s="80" t="str">
        <f t="shared" si="276"/>
        <v>укомплектован</v>
      </c>
      <c r="M361" s="80" t="str">
        <f t="shared" si="271"/>
        <v>1</v>
      </c>
      <c r="N361" s="102">
        <v>0</v>
      </c>
      <c r="O361" s="81">
        <f t="shared" si="277"/>
        <v>0.75</v>
      </c>
      <c r="P361" s="89">
        <f t="shared" si="278"/>
        <v>1316117</v>
      </c>
      <c r="Q361" s="89">
        <f t="shared" si="279"/>
        <v>987087.75</v>
      </c>
      <c r="R361" s="89">
        <f t="shared" si="280"/>
        <v>987088</v>
      </c>
      <c r="S361" s="90">
        <f t="shared" si="286"/>
        <v>82257.333333333328</v>
      </c>
      <c r="T361" s="90">
        <f t="shared" si="289"/>
        <v>82257.333333333328</v>
      </c>
      <c r="U361" s="90">
        <f t="shared" si="289"/>
        <v>82257.333333333328</v>
      </c>
      <c r="V361" s="90">
        <f t="shared" si="289"/>
        <v>82257.333333333328</v>
      </c>
      <c r="W361" s="90">
        <f t="shared" si="289"/>
        <v>82257.333333333328</v>
      </c>
      <c r="X361" s="90">
        <f t="shared" si="289"/>
        <v>82257.333333333328</v>
      </c>
      <c r="Y361" s="90">
        <f t="shared" si="289"/>
        <v>82257.333333333328</v>
      </c>
      <c r="Z361" s="90">
        <f t="shared" si="289"/>
        <v>82257.333333333328</v>
      </c>
      <c r="AA361" s="90">
        <f t="shared" si="289"/>
        <v>82257.333333333328</v>
      </c>
      <c r="AB361" s="90">
        <f t="shared" si="289"/>
        <v>82257.333333333328</v>
      </c>
      <c r="AC361" s="90">
        <f t="shared" si="289"/>
        <v>82257.333333333328</v>
      </c>
      <c r="AD361" s="90">
        <f t="shared" si="289"/>
        <v>82257.333333333328</v>
      </c>
      <c r="AE361" s="91">
        <f t="shared" si="268"/>
        <v>987088.00000000012</v>
      </c>
      <c r="AF361" s="90">
        <f t="shared" si="282"/>
        <v>0</v>
      </c>
      <c r="AG361" s="90">
        <f t="shared" si="283"/>
        <v>0</v>
      </c>
      <c r="AH361" s="90">
        <f t="shared" si="284"/>
        <v>0</v>
      </c>
      <c r="AI361" s="90">
        <f t="shared" si="285"/>
        <v>0</v>
      </c>
      <c r="AJ361" s="91"/>
      <c r="AK361" s="92"/>
    </row>
    <row r="362" spans="1:37" x14ac:dyDescent="0.25">
      <c r="A362" s="86">
        <f t="shared" si="245"/>
        <v>333</v>
      </c>
      <c r="B362" s="86"/>
      <c r="C362" s="86">
        <f t="shared" si="288"/>
        <v>25</v>
      </c>
      <c r="D362" s="87" t="s">
        <v>741</v>
      </c>
      <c r="E362" s="99">
        <v>740</v>
      </c>
      <c r="F362" s="77" t="str">
        <f t="shared" si="274"/>
        <v>от 100 до 900 жителей</v>
      </c>
      <c r="G362" s="100">
        <f t="shared" si="275"/>
        <v>1</v>
      </c>
      <c r="H362" s="88" t="str">
        <f t="shared" si="269"/>
        <v>1</v>
      </c>
      <c r="I362" s="80" t="str">
        <f>IF(K362=0,"не соответствует",IF(K362=1,"соответствует",))</f>
        <v>не соответствует</v>
      </c>
      <c r="J362" s="80" t="str">
        <f t="shared" si="270"/>
        <v>0,75</v>
      </c>
      <c r="K362" s="80">
        <v>0</v>
      </c>
      <c r="L362" s="80" t="str">
        <f t="shared" si="276"/>
        <v>укомплектован</v>
      </c>
      <c r="M362" s="80" t="str">
        <f t="shared" si="271"/>
        <v>1</v>
      </c>
      <c r="N362" s="102"/>
      <c r="O362" s="81">
        <f t="shared" si="277"/>
        <v>0.75</v>
      </c>
      <c r="P362" s="89">
        <f t="shared" si="278"/>
        <v>1316117</v>
      </c>
      <c r="Q362" s="89">
        <f t="shared" si="279"/>
        <v>987087.75</v>
      </c>
      <c r="R362" s="89">
        <f t="shared" si="280"/>
        <v>987088</v>
      </c>
      <c r="S362" s="90">
        <f t="shared" si="286"/>
        <v>82257.333333333328</v>
      </c>
      <c r="T362" s="90">
        <f t="shared" si="289"/>
        <v>82257.333333333328</v>
      </c>
      <c r="U362" s="90">
        <f t="shared" si="289"/>
        <v>82257.333333333328</v>
      </c>
      <c r="V362" s="90">
        <f t="shared" si="289"/>
        <v>82257.333333333328</v>
      </c>
      <c r="W362" s="90">
        <f t="shared" si="289"/>
        <v>82257.333333333328</v>
      </c>
      <c r="X362" s="90">
        <f t="shared" si="289"/>
        <v>82257.333333333328</v>
      </c>
      <c r="Y362" s="90">
        <f t="shared" si="289"/>
        <v>82257.333333333328</v>
      </c>
      <c r="Z362" s="90">
        <f t="shared" si="289"/>
        <v>82257.333333333328</v>
      </c>
      <c r="AA362" s="90">
        <f t="shared" si="289"/>
        <v>82257.333333333328</v>
      </c>
      <c r="AB362" s="90">
        <f t="shared" si="289"/>
        <v>82257.333333333328</v>
      </c>
      <c r="AC362" s="90">
        <f t="shared" si="289"/>
        <v>82257.333333333328</v>
      </c>
      <c r="AD362" s="90">
        <f t="shared" si="289"/>
        <v>82257.333333333328</v>
      </c>
      <c r="AE362" s="91">
        <f t="shared" si="268"/>
        <v>987088.00000000012</v>
      </c>
      <c r="AF362" s="90">
        <f t="shared" si="282"/>
        <v>13670.88</v>
      </c>
      <c r="AG362" s="90">
        <f t="shared" si="283"/>
        <v>13670.88</v>
      </c>
      <c r="AH362" s="90">
        <f t="shared" si="284"/>
        <v>13670.88</v>
      </c>
      <c r="AI362" s="90">
        <f t="shared" si="285"/>
        <v>13670.88</v>
      </c>
      <c r="AJ362" s="91">
        <v>54683.519999999997</v>
      </c>
      <c r="AK362" s="92"/>
    </row>
    <row r="363" spans="1:37" ht="30" x14ac:dyDescent="0.25">
      <c r="A363" s="86">
        <f>A362+1</f>
        <v>334</v>
      </c>
      <c r="B363" s="86"/>
      <c r="C363" s="86">
        <f>C362+1</f>
        <v>26</v>
      </c>
      <c r="D363" s="87" t="s">
        <v>742</v>
      </c>
      <c r="E363" s="99">
        <v>685</v>
      </c>
      <c r="F363" s="77" t="str">
        <f t="shared" si="274"/>
        <v>от 100 до 900 жителей</v>
      </c>
      <c r="G363" s="100">
        <f t="shared" si="275"/>
        <v>1</v>
      </c>
      <c r="H363" s="88" t="str">
        <f t="shared" si="269"/>
        <v>1</v>
      </c>
      <c r="I363" s="80" t="str">
        <f>IF(K363=0,"не соответствует",IF(K363=1,"соответствует",))</f>
        <v>соответствует</v>
      </c>
      <c r="J363" s="80" t="str">
        <f t="shared" si="270"/>
        <v>1</v>
      </c>
      <c r="K363" s="80">
        <v>1</v>
      </c>
      <c r="L363" s="80" t="str">
        <f t="shared" si="276"/>
        <v>укомплектован</v>
      </c>
      <c r="M363" s="80" t="str">
        <f t="shared" si="271"/>
        <v>1</v>
      </c>
      <c r="N363" s="102">
        <v>0</v>
      </c>
      <c r="O363" s="81">
        <f t="shared" si="277"/>
        <v>1</v>
      </c>
      <c r="P363" s="89">
        <f t="shared" si="278"/>
        <v>1316117</v>
      </c>
      <c r="Q363" s="89">
        <f t="shared" si="279"/>
        <v>1316117</v>
      </c>
      <c r="R363" s="89">
        <f t="shared" si="280"/>
        <v>1316117</v>
      </c>
      <c r="S363" s="90">
        <f t="shared" si="286"/>
        <v>109676.41666666667</v>
      </c>
      <c r="T363" s="90">
        <f t="shared" si="289"/>
        <v>109676.41666666667</v>
      </c>
      <c r="U363" s="90">
        <f t="shared" si="289"/>
        <v>109676.41666666667</v>
      </c>
      <c r="V363" s="90">
        <f t="shared" si="289"/>
        <v>109676.41666666667</v>
      </c>
      <c r="W363" s="90">
        <f t="shared" si="289"/>
        <v>109676.41666666667</v>
      </c>
      <c r="X363" s="90">
        <f t="shared" si="289"/>
        <v>109676.41666666667</v>
      </c>
      <c r="Y363" s="90">
        <f t="shared" si="289"/>
        <v>109676.41666666667</v>
      </c>
      <c r="Z363" s="90">
        <f t="shared" si="289"/>
        <v>109676.41666666667</v>
      </c>
      <c r="AA363" s="90">
        <f t="shared" si="289"/>
        <v>109676.41666666667</v>
      </c>
      <c r="AB363" s="90">
        <f t="shared" si="289"/>
        <v>109676.41666666667</v>
      </c>
      <c r="AC363" s="90">
        <f t="shared" si="289"/>
        <v>109676.41666666667</v>
      </c>
      <c r="AD363" s="90">
        <f t="shared" si="289"/>
        <v>109676.41666666667</v>
      </c>
      <c r="AE363" s="91">
        <f t="shared" si="268"/>
        <v>1316117</v>
      </c>
      <c r="AF363" s="90">
        <f t="shared" si="282"/>
        <v>0</v>
      </c>
      <c r="AG363" s="90">
        <f t="shared" si="283"/>
        <v>0</v>
      </c>
      <c r="AH363" s="90">
        <f t="shared" si="284"/>
        <v>0</v>
      </c>
      <c r="AI363" s="90">
        <f t="shared" si="285"/>
        <v>0</v>
      </c>
      <c r="AJ363" s="91"/>
      <c r="AK363" s="92" t="s">
        <v>743</v>
      </c>
    </row>
    <row r="364" spans="1:37" x14ac:dyDescent="0.25">
      <c r="A364" s="72"/>
      <c r="B364" s="72">
        <v>18</v>
      </c>
      <c r="C364" s="72"/>
      <c r="D364" s="74" t="s">
        <v>744</v>
      </c>
      <c r="E364" s="99"/>
      <c r="F364" s="77"/>
      <c r="G364" s="100"/>
      <c r="H364" s="88"/>
      <c r="I364" s="80"/>
      <c r="J364" s="80"/>
      <c r="K364" s="80"/>
      <c r="L364" s="80"/>
      <c r="M364" s="80"/>
      <c r="N364" s="102"/>
      <c r="O364" s="81"/>
      <c r="P364" s="82">
        <f t="shared" ref="P364:AD364" si="290">SUM(P365:P394)</f>
        <v>38693839.799999997</v>
      </c>
      <c r="Q364" s="82">
        <f t="shared" si="290"/>
        <v>31323584.600000001</v>
      </c>
      <c r="R364" s="82">
        <f t="shared" si="290"/>
        <v>31323589</v>
      </c>
      <c r="S364" s="83">
        <f t="shared" si="290"/>
        <v>2610299.0833333335</v>
      </c>
      <c r="T364" s="83">
        <f t="shared" si="290"/>
        <v>2610299.0833333335</v>
      </c>
      <c r="U364" s="83">
        <f t="shared" si="290"/>
        <v>2610299.0833333335</v>
      </c>
      <c r="V364" s="83">
        <f t="shared" si="290"/>
        <v>2610299.0833333335</v>
      </c>
      <c r="W364" s="83">
        <f t="shared" si="290"/>
        <v>2610299.0833333335</v>
      </c>
      <c r="X364" s="83">
        <f t="shared" si="290"/>
        <v>2610299.0833333335</v>
      </c>
      <c r="Y364" s="83">
        <f t="shared" si="290"/>
        <v>2610299.0833333335</v>
      </c>
      <c r="Z364" s="83">
        <f t="shared" si="290"/>
        <v>2610299.0833333335</v>
      </c>
      <c r="AA364" s="83">
        <f t="shared" si="290"/>
        <v>2610299.0833333335</v>
      </c>
      <c r="AB364" s="83">
        <f t="shared" si="290"/>
        <v>2610299.0833333335</v>
      </c>
      <c r="AC364" s="83">
        <f>SUM(AC365:AC394)</f>
        <v>2610299.0833333335</v>
      </c>
      <c r="AD364" s="83">
        <f t="shared" si="290"/>
        <v>2610299.0833333335</v>
      </c>
      <c r="AE364" s="84">
        <f>SUM(AE365:AE394)</f>
        <v>31323589</v>
      </c>
      <c r="AF364" s="85">
        <f t="shared" ref="AF364:AI364" si="291">SUM(AF365:AF394)</f>
        <v>267379.68</v>
      </c>
      <c r="AG364" s="85">
        <f t="shared" si="291"/>
        <v>267379.68</v>
      </c>
      <c r="AH364" s="85">
        <f t="shared" si="291"/>
        <v>267379.68</v>
      </c>
      <c r="AI364" s="85">
        <f t="shared" si="291"/>
        <v>267379.68</v>
      </c>
      <c r="AJ364" s="84">
        <f>SUM(AJ365:AJ394)</f>
        <v>1069518.72</v>
      </c>
      <c r="AK364" s="94"/>
    </row>
    <row r="365" spans="1:37" x14ac:dyDescent="0.25">
      <c r="A365" s="86">
        <f>A363+1</f>
        <v>335</v>
      </c>
      <c r="B365" s="86"/>
      <c r="C365" s="86">
        <v>1</v>
      </c>
      <c r="D365" s="87" t="s">
        <v>745</v>
      </c>
      <c r="E365" s="99">
        <v>442</v>
      </c>
      <c r="F365" s="77" t="str">
        <f t="shared" ref="F365:F394" si="292">IF(G365=0,"до 100 жителей",IF(G365=1,"от 100 до 900 жителей",IF(G365=2,"от 900 до 1500 жителей",IF(G365=3,"от 1500 до 2000 жителей",IF(G365=4,"более 2000 жителей")))))</f>
        <v>от 100 до 900 жителей</v>
      </c>
      <c r="G365" s="100">
        <f t="shared" ref="G365:G394" si="293">IF(E365&lt;100,0,(IF(E365&lt;900,1,(IF(E365&lt;1500,2,IF(E365&lt;2000,3,4))))))</f>
        <v>1</v>
      </c>
      <c r="H365" s="88" t="str">
        <f t="shared" si="269"/>
        <v>1</v>
      </c>
      <c r="I365" s="80" t="str">
        <f t="shared" ref="I365:I394" si="294">IF(K365=0,"не соответствует",IF(K365=1,"соответствует",))</f>
        <v>не соответствует</v>
      </c>
      <c r="J365" s="80" t="str">
        <f t="shared" si="270"/>
        <v>0,75</v>
      </c>
      <c r="K365" s="80">
        <v>0</v>
      </c>
      <c r="L365" s="80" t="str">
        <f t="shared" ref="L365:L394" si="295">IF(N365=0,"укомплектован",IF(N365=1,"не укомплектован",))</f>
        <v>укомплектован</v>
      </c>
      <c r="M365" s="80" t="str">
        <f t="shared" si="271"/>
        <v>1</v>
      </c>
      <c r="N365" s="102"/>
      <c r="O365" s="81">
        <f t="shared" ref="O365:O394" si="296">H365*J365*M365</f>
        <v>0.75</v>
      </c>
      <c r="P365" s="89">
        <f t="shared" ref="P365:P394" si="297">IF(G365=0,$E$3*H365,IF(G365=4,$E$5*H365,IF(G365=1,$E$3,IF(G365=2,$E$4,IF(G365=3,$E$5)))))</f>
        <v>1316117</v>
      </c>
      <c r="Q365" s="89">
        <f t="shared" ref="Q365:Q394" si="298">IF(K365=0,P365*$I$7,P365)</f>
        <v>987087.75</v>
      </c>
      <c r="R365" s="89">
        <f t="shared" ref="R365:R394" si="299">ROUND(IF(N365=1,Q365*$R$7,Q365),0)</f>
        <v>987088</v>
      </c>
      <c r="S365" s="90">
        <f>R365/12</f>
        <v>82257.333333333328</v>
      </c>
      <c r="T365" s="90">
        <f>S365</f>
        <v>82257.333333333328</v>
      </c>
      <c r="U365" s="90">
        <f t="shared" ref="U365:AD365" si="300">T365</f>
        <v>82257.333333333328</v>
      </c>
      <c r="V365" s="90">
        <f t="shared" si="300"/>
        <v>82257.333333333328</v>
      </c>
      <c r="W365" s="90">
        <f t="shared" si="300"/>
        <v>82257.333333333328</v>
      </c>
      <c r="X365" s="90">
        <f t="shared" si="300"/>
        <v>82257.333333333328</v>
      </c>
      <c r="Y365" s="90">
        <f t="shared" si="300"/>
        <v>82257.333333333328</v>
      </c>
      <c r="Z365" s="90">
        <f t="shared" si="300"/>
        <v>82257.333333333328</v>
      </c>
      <c r="AA365" s="90">
        <f t="shared" si="300"/>
        <v>82257.333333333328</v>
      </c>
      <c r="AB365" s="90">
        <f t="shared" si="300"/>
        <v>82257.333333333328</v>
      </c>
      <c r="AC365" s="90">
        <f t="shared" si="300"/>
        <v>82257.333333333328</v>
      </c>
      <c r="AD365" s="90">
        <f t="shared" si="300"/>
        <v>82257.333333333328</v>
      </c>
      <c r="AE365" s="91">
        <f t="shared" si="268"/>
        <v>987088.00000000012</v>
      </c>
      <c r="AF365" s="90">
        <f t="shared" ref="AF365:AF394" si="301">AJ365/4</f>
        <v>11700</v>
      </c>
      <c r="AG365" s="90">
        <f t="shared" ref="AG365:AG394" si="302">AJ365/4</f>
        <v>11700</v>
      </c>
      <c r="AH365" s="90">
        <f t="shared" ref="AH365:AH394" si="303">AJ365/4</f>
        <v>11700</v>
      </c>
      <c r="AI365" s="90">
        <f t="shared" ref="AI365:AI394" si="304">AJ365/4</f>
        <v>11700</v>
      </c>
      <c r="AJ365" s="91">
        <v>46800</v>
      </c>
      <c r="AK365" s="92"/>
    </row>
    <row r="366" spans="1:37" ht="30" x14ac:dyDescent="0.25">
      <c r="A366" s="86">
        <f t="shared" si="245"/>
        <v>336</v>
      </c>
      <c r="B366" s="86"/>
      <c r="C366" s="86">
        <f>C365+1</f>
        <v>2</v>
      </c>
      <c r="D366" s="87" t="s">
        <v>746</v>
      </c>
      <c r="E366" s="99">
        <v>14</v>
      </c>
      <c r="F366" s="77" t="str">
        <f t="shared" si="292"/>
        <v>до 100 жителей</v>
      </c>
      <c r="G366" s="100">
        <f t="shared" si="293"/>
        <v>0</v>
      </c>
      <c r="H366" s="88">
        <f t="shared" si="269"/>
        <v>0.9</v>
      </c>
      <c r="I366" s="80" t="str">
        <f t="shared" si="294"/>
        <v>не соответствует</v>
      </c>
      <c r="J366" s="80" t="str">
        <f t="shared" si="270"/>
        <v>0,75</v>
      </c>
      <c r="K366" s="80">
        <v>0</v>
      </c>
      <c r="L366" s="80" t="str">
        <f t="shared" si="295"/>
        <v>укомплектован</v>
      </c>
      <c r="M366" s="80" t="str">
        <f t="shared" si="271"/>
        <v>1</v>
      </c>
      <c r="N366" s="102"/>
      <c r="O366" s="81">
        <f t="shared" si="296"/>
        <v>0.67500000000000004</v>
      </c>
      <c r="P366" s="89">
        <f t="shared" si="297"/>
        <v>1184505.3</v>
      </c>
      <c r="Q366" s="89">
        <f t="shared" si="298"/>
        <v>888378.97500000009</v>
      </c>
      <c r="R366" s="89">
        <f t="shared" si="299"/>
        <v>888379</v>
      </c>
      <c r="S366" s="90">
        <f t="shared" ref="S366:S394" si="305">R366/12</f>
        <v>74031.583333333328</v>
      </c>
      <c r="T366" s="90">
        <f t="shared" ref="T366:AD381" si="306">S366</f>
        <v>74031.583333333328</v>
      </c>
      <c r="U366" s="90">
        <f t="shared" si="306"/>
        <v>74031.583333333328</v>
      </c>
      <c r="V366" s="90">
        <f t="shared" si="306"/>
        <v>74031.583333333328</v>
      </c>
      <c r="W366" s="90">
        <f t="shared" si="306"/>
        <v>74031.583333333328</v>
      </c>
      <c r="X366" s="90">
        <f t="shared" si="306"/>
        <v>74031.583333333328</v>
      </c>
      <c r="Y366" s="90">
        <f t="shared" si="306"/>
        <v>74031.583333333328</v>
      </c>
      <c r="Z366" s="90">
        <f t="shared" si="306"/>
        <v>74031.583333333328</v>
      </c>
      <c r="AA366" s="90">
        <f t="shared" si="306"/>
        <v>74031.583333333328</v>
      </c>
      <c r="AB366" s="90">
        <f t="shared" si="306"/>
        <v>74031.583333333328</v>
      </c>
      <c r="AC366" s="90">
        <f t="shared" si="306"/>
        <v>74031.583333333328</v>
      </c>
      <c r="AD366" s="90">
        <f t="shared" si="306"/>
        <v>74031.583333333328</v>
      </c>
      <c r="AE366" s="91">
        <f t="shared" si="268"/>
        <v>888379.00000000012</v>
      </c>
      <c r="AF366" s="90">
        <f t="shared" si="301"/>
        <v>0</v>
      </c>
      <c r="AG366" s="90">
        <f t="shared" si="302"/>
        <v>0</v>
      </c>
      <c r="AH366" s="90">
        <f t="shared" si="303"/>
        <v>0</v>
      </c>
      <c r="AI366" s="90">
        <f t="shared" si="304"/>
        <v>0</v>
      </c>
      <c r="AJ366" s="91"/>
      <c r="AK366" s="92"/>
    </row>
    <row r="367" spans="1:37" x14ac:dyDescent="0.25">
      <c r="A367" s="86">
        <f t="shared" si="245"/>
        <v>337</v>
      </c>
      <c r="B367" s="86"/>
      <c r="C367" s="86">
        <f t="shared" ref="C367:C394" si="307">C366+1</f>
        <v>3</v>
      </c>
      <c r="D367" s="87" t="s">
        <v>747</v>
      </c>
      <c r="E367" s="99">
        <v>199</v>
      </c>
      <c r="F367" s="77" t="str">
        <f t="shared" si="292"/>
        <v>от 100 до 900 жителей</v>
      </c>
      <c r="G367" s="100">
        <f t="shared" si="293"/>
        <v>1</v>
      </c>
      <c r="H367" s="88" t="str">
        <f t="shared" si="269"/>
        <v>1</v>
      </c>
      <c r="I367" s="80" t="str">
        <f t="shared" si="294"/>
        <v>соответствует</v>
      </c>
      <c r="J367" s="80" t="str">
        <f t="shared" si="270"/>
        <v>1</v>
      </c>
      <c r="K367" s="80">
        <v>1</v>
      </c>
      <c r="L367" s="80" t="str">
        <f t="shared" si="295"/>
        <v>укомплектован</v>
      </c>
      <c r="M367" s="80" t="str">
        <f t="shared" si="271"/>
        <v>1</v>
      </c>
      <c r="N367" s="102"/>
      <c r="O367" s="81">
        <f t="shared" si="296"/>
        <v>1</v>
      </c>
      <c r="P367" s="89">
        <f t="shared" si="297"/>
        <v>1316117</v>
      </c>
      <c r="Q367" s="89">
        <f t="shared" si="298"/>
        <v>1316117</v>
      </c>
      <c r="R367" s="89">
        <f t="shared" si="299"/>
        <v>1316117</v>
      </c>
      <c r="S367" s="90">
        <f t="shared" si="305"/>
        <v>109676.41666666667</v>
      </c>
      <c r="T367" s="90">
        <f t="shared" si="306"/>
        <v>109676.41666666667</v>
      </c>
      <c r="U367" s="90">
        <f t="shared" si="306"/>
        <v>109676.41666666667</v>
      </c>
      <c r="V367" s="90">
        <f t="shared" si="306"/>
        <v>109676.41666666667</v>
      </c>
      <c r="W367" s="90">
        <f t="shared" si="306"/>
        <v>109676.41666666667</v>
      </c>
      <c r="X367" s="90">
        <f t="shared" si="306"/>
        <v>109676.41666666667</v>
      </c>
      <c r="Y367" s="90">
        <f t="shared" si="306"/>
        <v>109676.41666666667</v>
      </c>
      <c r="Z367" s="90">
        <f t="shared" si="306"/>
        <v>109676.41666666667</v>
      </c>
      <c r="AA367" s="90">
        <f t="shared" si="306"/>
        <v>109676.41666666667</v>
      </c>
      <c r="AB367" s="90">
        <f t="shared" si="306"/>
        <v>109676.41666666667</v>
      </c>
      <c r="AC367" s="90">
        <f t="shared" si="306"/>
        <v>109676.41666666667</v>
      </c>
      <c r="AD367" s="90">
        <f t="shared" si="306"/>
        <v>109676.41666666667</v>
      </c>
      <c r="AE367" s="91">
        <f t="shared" si="268"/>
        <v>1316117</v>
      </c>
      <c r="AF367" s="90">
        <f t="shared" si="301"/>
        <v>13670.88</v>
      </c>
      <c r="AG367" s="90">
        <f t="shared" si="302"/>
        <v>13670.88</v>
      </c>
      <c r="AH367" s="90">
        <f t="shared" si="303"/>
        <v>13670.88</v>
      </c>
      <c r="AI367" s="90">
        <f t="shared" si="304"/>
        <v>13670.88</v>
      </c>
      <c r="AJ367" s="91">
        <v>54683.519999999997</v>
      </c>
      <c r="AK367" s="92"/>
    </row>
    <row r="368" spans="1:37" x14ac:dyDescent="0.25">
      <c r="A368" s="86">
        <f t="shared" si="245"/>
        <v>338</v>
      </c>
      <c r="B368" s="86"/>
      <c r="C368" s="86">
        <f t="shared" si="307"/>
        <v>4</v>
      </c>
      <c r="D368" s="87" t="s">
        <v>748</v>
      </c>
      <c r="E368" s="99">
        <v>222</v>
      </c>
      <c r="F368" s="77" t="str">
        <f t="shared" si="292"/>
        <v>от 100 до 900 жителей</v>
      </c>
      <c r="G368" s="100">
        <f t="shared" si="293"/>
        <v>1</v>
      </c>
      <c r="H368" s="88" t="str">
        <f t="shared" si="269"/>
        <v>1</v>
      </c>
      <c r="I368" s="80" t="str">
        <f t="shared" si="294"/>
        <v>не соответствует</v>
      </c>
      <c r="J368" s="80" t="str">
        <f t="shared" si="270"/>
        <v>0,75</v>
      </c>
      <c r="K368" s="80">
        <v>0</v>
      </c>
      <c r="L368" s="80" t="str">
        <f t="shared" si="295"/>
        <v>укомплектован</v>
      </c>
      <c r="M368" s="80" t="str">
        <f t="shared" si="271"/>
        <v>1</v>
      </c>
      <c r="N368" s="102">
        <v>0</v>
      </c>
      <c r="O368" s="81">
        <f t="shared" si="296"/>
        <v>0.75</v>
      </c>
      <c r="P368" s="89">
        <f t="shared" si="297"/>
        <v>1316117</v>
      </c>
      <c r="Q368" s="89">
        <f t="shared" si="298"/>
        <v>987087.75</v>
      </c>
      <c r="R368" s="89">
        <f t="shared" si="299"/>
        <v>987088</v>
      </c>
      <c r="S368" s="90">
        <f t="shared" si="305"/>
        <v>82257.333333333328</v>
      </c>
      <c r="T368" s="90">
        <f t="shared" si="306"/>
        <v>82257.333333333328</v>
      </c>
      <c r="U368" s="90">
        <f t="shared" si="306"/>
        <v>82257.333333333328</v>
      </c>
      <c r="V368" s="90">
        <f t="shared" si="306"/>
        <v>82257.333333333328</v>
      </c>
      <c r="W368" s="90">
        <f t="shared" si="306"/>
        <v>82257.333333333328</v>
      </c>
      <c r="X368" s="90">
        <f t="shared" si="306"/>
        <v>82257.333333333328</v>
      </c>
      <c r="Y368" s="90">
        <f t="shared" si="306"/>
        <v>82257.333333333328</v>
      </c>
      <c r="Z368" s="90">
        <f t="shared" si="306"/>
        <v>82257.333333333328</v>
      </c>
      <c r="AA368" s="90">
        <f t="shared" si="306"/>
        <v>82257.333333333328</v>
      </c>
      <c r="AB368" s="90">
        <f t="shared" si="306"/>
        <v>82257.333333333328</v>
      </c>
      <c r="AC368" s="90">
        <f t="shared" si="306"/>
        <v>82257.333333333328</v>
      </c>
      <c r="AD368" s="90">
        <f t="shared" si="306"/>
        <v>82257.333333333328</v>
      </c>
      <c r="AE368" s="91">
        <f t="shared" si="268"/>
        <v>987088.00000000012</v>
      </c>
      <c r="AF368" s="90">
        <f t="shared" si="301"/>
        <v>13670.88</v>
      </c>
      <c r="AG368" s="90">
        <f t="shared" si="302"/>
        <v>13670.88</v>
      </c>
      <c r="AH368" s="90">
        <f t="shared" si="303"/>
        <v>13670.88</v>
      </c>
      <c r="AI368" s="90">
        <f t="shared" si="304"/>
        <v>13670.88</v>
      </c>
      <c r="AJ368" s="91">
        <v>54683.519999999997</v>
      </c>
      <c r="AK368" s="92"/>
    </row>
    <row r="369" spans="1:37" x14ac:dyDescent="0.25">
      <c r="A369" s="86">
        <f t="shared" si="245"/>
        <v>339</v>
      </c>
      <c r="B369" s="86"/>
      <c r="C369" s="86">
        <f t="shared" si="307"/>
        <v>5</v>
      </c>
      <c r="D369" s="87" t="s">
        <v>749</v>
      </c>
      <c r="E369" s="99">
        <v>325</v>
      </c>
      <c r="F369" s="77" t="str">
        <f t="shared" si="292"/>
        <v>от 100 до 900 жителей</v>
      </c>
      <c r="G369" s="100">
        <f t="shared" si="293"/>
        <v>1</v>
      </c>
      <c r="H369" s="88" t="str">
        <f t="shared" si="269"/>
        <v>1</v>
      </c>
      <c r="I369" s="80" t="str">
        <f t="shared" si="294"/>
        <v>соответствует</v>
      </c>
      <c r="J369" s="80" t="str">
        <f t="shared" si="270"/>
        <v>1</v>
      </c>
      <c r="K369" s="80">
        <v>1</v>
      </c>
      <c r="L369" s="80" t="str">
        <f t="shared" si="295"/>
        <v>укомплектован</v>
      </c>
      <c r="M369" s="80" t="str">
        <f t="shared" si="271"/>
        <v>1</v>
      </c>
      <c r="N369" s="102"/>
      <c r="O369" s="81">
        <f t="shared" si="296"/>
        <v>1</v>
      </c>
      <c r="P369" s="89">
        <f t="shared" si="297"/>
        <v>1316117</v>
      </c>
      <c r="Q369" s="89">
        <f t="shared" si="298"/>
        <v>1316117</v>
      </c>
      <c r="R369" s="89">
        <f t="shared" si="299"/>
        <v>1316117</v>
      </c>
      <c r="S369" s="90">
        <f t="shared" si="305"/>
        <v>109676.41666666667</v>
      </c>
      <c r="T369" s="90">
        <f t="shared" si="306"/>
        <v>109676.41666666667</v>
      </c>
      <c r="U369" s="90">
        <f t="shared" si="306"/>
        <v>109676.41666666667</v>
      </c>
      <c r="V369" s="90">
        <f t="shared" si="306"/>
        <v>109676.41666666667</v>
      </c>
      <c r="W369" s="90">
        <f t="shared" si="306"/>
        <v>109676.41666666667</v>
      </c>
      <c r="X369" s="90">
        <f t="shared" si="306"/>
        <v>109676.41666666667</v>
      </c>
      <c r="Y369" s="90">
        <f t="shared" si="306"/>
        <v>109676.41666666667</v>
      </c>
      <c r="Z369" s="90">
        <f t="shared" si="306"/>
        <v>109676.41666666667</v>
      </c>
      <c r="AA369" s="90">
        <f t="shared" si="306"/>
        <v>109676.41666666667</v>
      </c>
      <c r="AB369" s="90">
        <f t="shared" si="306"/>
        <v>109676.41666666667</v>
      </c>
      <c r="AC369" s="90">
        <f t="shared" si="306"/>
        <v>109676.41666666667</v>
      </c>
      <c r="AD369" s="90">
        <f t="shared" si="306"/>
        <v>109676.41666666667</v>
      </c>
      <c r="AE369" s="91">
        <f t="shared" si="268"/>
        <v>1316117</v>
      </c>
      <c r="AF369" s="90">
        <f t="shared" si="301"/>
        <v>13670.88</v>
      </c>
      <c r="AG369" s="90">
        <f t="shared" si="302"/>
        <v>13670.88</v>
      </c>
      <c r="AH369" s="90">
        <f t="shared" si="303"/>
        <v>13670.88</v>
      </c>
      <c r="AI369" s="90">
        <f t="shared" si="304"/>
        <v>13670.88</v>
      </c>
      <c r="AJ369" s="91">
        <v>54683.519999999997</v>
      </c>
      <c r="AK369" s="92"/>
    </row>
    <row r="370" spans="1:37" x14ac:dyDescent="0.25">
      <c r="A370" s="86">
        <f t="shared" si="245"/>
        <v>340</v>
      </c>
      <c r="B370" s="86"/>
      <c r="C370" s="86">
        <f t="shared" si="307"/>
        <v>6</v>
      </c>
      <c r="D370" s="87" t="s">
        <v>750</v>
      </c>
      <c r="E370" s="99">
        <v>252</v>
      </c>
      <c r="F370" s="77" t="str">
        <f t="shared" si="292"/>
        <v>от 100 до 900 жителей</v>
      </c>
      <c r="G370" s="100">
        <f t="shared" si="293"/>
        <v>1</v>
      </c>
      <c r="H370" s="88" t="str">
        <f t="shared" si="269"/>
        <v>1</v>
      </c>
      <c r="I370" s="80" t="str">
        <f t="shared" si="294"/>
        <v>не соответствует</v>
      </c>
      <c r="J370" s="80" t="str">
        <f t="shared" si="270"/>
        <v>0,75</v>
      </c>
      <c r="K370" s="80">
        <v>0</v>
      </c>
      <c r="L370" s="80" t="str">
        <f t="shared" si="295"/>
        <v>укомплектован</v>
      </c>
      <c r="M370" s="80" t="str">
        <f t="shared" si="271"/>
        <v>1</v>
      </c>
      <c r="N370" s="102">
        <v>0</v>
      </c>
      <c r="O370" s="81">
        <f t="shared" si="296"/>
        <v>0.75</v>
      </c>
      <c r="P370" s="89">
        <f t="shared" si="297"/>
        <v>1316117</v>
      </c>
      <c r="Q370" s="89">
        <f t="shared" si="298"/>
        <v>987087.75</v>
      </c>
      <c r="R370" s="89">
        <f t="shared" si="299"/>
        <v>987088</v>
      </c>
      <c r="S370" s="90">
        <f t="shared" si="305"/>
        <v>82257.333333333328</v>
      </c>
      <c r="T370" s="90">
        <f t="shared" si="306"/>
        <v>82257.333333333328</v>
      </c>
      <c r="U370" s="90">
        <f t="shared" si="306"/>
        <v>82257.333333333328</v>
      </c>
      <c r="V370" s="90">
        <f t="shared" si="306"/>
        <v>82257.333333333328</v>
      </c>
      <c r="W370" s="90">
        <f t="shared" si="306"/>
        <v>82257.333333333328</v>
      </c>
      <c r="X370" s="90">
        <f t="shared" si="306"/>
        <v>82257.333333333328</v>
      </c>
      <c r="Y370" s="90">
        <f t="shared" si="306"/>
        <v>82257.333333333328</v>
      </c>
      <c r="Z370" s="90">
        <f t="shared" si="306"/>
        <v>82257.333333333328</v>
      </c>
      <c r="AA370" s="90">
        <f t="shared" si="306"/>
        <v>82257.333333333328</v>
      </c>
      <c r="AB370" s="90">
        <f t="shared" si="306"/>
        <v>82257.333333333328</v>
      </c>
      <c r="AC370" s="90">
        <f t="shared" si="306"/>
        <v>82257.333333333328</v>
      </c>
      <c r="AD370" s="90">
        <f t="shared" si="306"/>
        <v>82257.333333333328</v>
      </c>
      <c r="AE370" s="91">
        <f t="shared" si="268"/>
        <v>987088.00000000012</v>
      </c>
      <c r="AF370" s="90">
        <f t="shared" si="301"/>
        <v>0</v>
      </c>
      <c r="AG370" s="90">
        <f t="shared" si="302"/>
        <v>0</v>
      </c>
      <c r="AH370" s="90">
        <f t="shared" si="303"/>
        <v>0</v>
      </c>
      <c r="AI370" s="90">
        <f t="shared" si="304"/>
        <v>0</v>
      </c>
      <c r="AJ370" s="91"/>
      <c r="AK370" s="92"/>
    </row>
    <row r="371" spans="1:37" x14ac:dyDescent="0.25">
      <c r="A371" s="86">
        <f t="shared" ref="A371:A430" si="308">A370+1</f>
        <v>341</v>
      </c>
      <c r="B371" s="86"/>
      <c r="C371" s="86">
        <f t="shared" si="307"/>
        <v>7</v>
      </c>
      <c r="D371" s="87" t="s">
        <v>751</v>
      </c>
      <c r="E371" s="99">
        <v>325</v>
      </c>
      <c r="F371" s="77" t="str">
        <f t="shared" si="292"/>
        <v>от 100 до 900 жителей</v>
      </c>
      <c r="G371" s="100">
        <f t="shared" si="293"/>
        <v>1</v>
      </c>
      <c r="H371" s="88" t="str">
        <f t="shared" si="269"/>
        <v>1</v>
      </c>
      <c r="I371" s="80" t="str">
        <f t="shared" si="294"/>
        <v>соответствует</v>
      </c>
      <c r="J371" s="80" t="str">
        <f t="shared" si="270"/>
        <v>1</v>
      </c>
      <c r="K371" s="80">
        <v>1</v>
      </c>
      <c r="L371" s="80" t="str">
        <f t="shared" si="295"/>
        <v>укомплектован</v>
      </c>
      <c r="M371" s="80" t="str">
        <f t="shared" si="271"/>
        <v>1</v>
      </c>
      <c r="N371" s="102"/>
      <c r="O371" s="81">
        <f t="shared" si="296"/>
        <v>1</v>
      </c>
      <c r="P371" s="89">
        <f t="shared" si="297"/>
        <v>1316117</v>
      </c>
      <c r="Q371" s="89">
        <f t="shared" si="298"/>
        <v>1316117</v>
      </c>
      <c r="R371" s="89">
        <f t="shared" si="299"/>
        <v>1316117</v>
      </c>
      <c r="S371" s="90">
        <f t="shared" si="305"/>
        <v>109676.41666666667</v>
      </c>
      <c r="T371" s="90">
        <f t="shared" si="306"/>
        <v>109676.41666666667</v>
      </c>
      <c r="U371" s="90">
        <f t="shared" si="306"/>
        <v>109676.41666666667</v>
      </c>
      <c r="V371" s="90">
        <f t="shared" si="306"/>
        <v>109676.41666666667</v>
      </c>
      <c r="W371" s="90">
        <f t="shared" si="306"/>
        <v>109676.41666666667</v>
      </c>
      <c r="X371" s="90">
        <f t="shared" si="306"/>
        <v>109676.41666666667</v>
      </c>
      <c r="Y371" s="90">
        <f t="shared" si="306"/>
        <v>109676.41666666667</v>
      </c>
      <c r="Z371" s="90">
        <f t="shared" si="306"/>
        <v>109676.41666666667</v>
      </c>
      <c r="AA371" s="90">
        <f t="shared" si="306"/>
        <v>109676.41666666667</v>
      </c>
      <c r="AB371" s="90">
        <f t="shared" si="306"/>
        <v>109676.41666666667</v>
      </c>
      <c r="AC371" s="90">
        <f t="shared" si="306"/>
        <v>109676.41666666667</v>
      </c>
      <c r="AD371" s="90">
        <f t="shared" si="306"/>
        <v>109676.41666666667</v>
      </c>
      <c r="AE371" s="91">
        <f t="shared" si="268"/>
        <v>1316117</v>
      </c>
      <c r="AF371" s="90">
        <f t="shared" si="301"/>
        <v>11700</v>
      </c>
      <c r="AG371" s="90">
        <f t="shared" si="302"/>
        <v>11700</v>
      </c>
      <c r="AH371" s="90">
        <f t="shared" si="303"/>
        <v>11700</v>
      </c>
      <c r="AI371" s="90">
        <f t="shared" si="304"/>
        <v>11700</v>
      </c>
      <c r="AJ371" s="91">
        <v>46800</v>
      </c>
      <c r="AK371" s="92"/>
    </row>
    <row r="372" spans="1:37" x14ac:dyDescent="0.25">
      <c r="A372" s="86">
        <f t="shared" si="308"/>
        <v>342</v>
      </c>
      <c r="B372" s="86"/>
      <c r="C372" s="86">
        <f t="shared" si="307"/>
        <v>8</v>
      </c>
      <c r="D372" s="87" t="s">
        <v>752</v>
      </c>
      <c r="E372" s="99">
        <v>61</v>
      </c>
      <c r="F372" s="77" t="str">
        <f t="shared" si="292"/>
        <v>до 100 жителей</v>
      </c>
      <c r="G372" s="100">
        <f t="shared" si="293"/>
        <v>0</v>
      </c>
      <c r="H372" s="88">
        <f t="shared" si="269"/>
        <v>0.9</v>
      </c>
      <c r="I372" s="80" t="str">
        <f t="shared" si="294"/>
        <v>не соответствует</v>
      </c>
      <c r="J372" s="80" t="str">
        <f t="shared" si="270"/>
        <v>0,75</v>
      </c>
      <c r="K372" s="80">
        <v>0</v>
      </c>
      <c r="L372" s="80" t="str">
        <f t="shared" si="295"/>
        <v>укомплектован</v>
      </c>
      <c r="M372" s="80" t="str">
        <f t="shared" si="271"/>
        <v>1</v>
      </c>
      <c r="N372" s="102"/>
      <c r="O372" s="81">
        <f t="shared" si="296"/>
        <v>0.67500000000000004</v>
      </c>
      <c r="P372" s="89">
        <f t="shared" si="297"/>
        <v>1184505.3</v>
      </c>
      <c r="Q372" s="89">
        <f t="shared" si="298"/>
        <v>888378.97500000009</v>
      </c>
      <c r="R372" s="89">
        <f t="shared" si="299"/>
        <v>888379</v>
      </c>
      <c r="S372" s="90">
        <f t="shared" si="305"/>
        <v>74031.583333333328</v>
      </c>
      <c r="T372" s="90">
        <f t="shared" si="306"/>
        <v>74031.583333333328</v>
      </c>
      <c r="U372" s="90">
        <f t="shared" si="306"/>
        <v>74031.583333333328</v>
      </c>
      <c r="V372" s="90">
        <f t="shared" si="306"/>
        <v>74031.583333333328</v>
      </c>
      <c r="W372" s="90">
        <f t="shared" si="306"/>
        <v>74031.583333333328</v>
      </c>
      <c r="X372" s="90">
        <f t="shared" si="306"/>
        <v>74031.583333333328</v>
      </c>
      <c r="Y372" s="90">
        <f t="shared" si="306"/>
        <v>74031.583333333328</v>
      </c>
      <c r="Z372" s="90">
        <f t="shared" si="306"/>
        <v>74031.583333333328</v>
      </c>
      <c r="AA372" s="90">
        <f t="shared" si="306"/>
        <v>74031.583333333328</v>
      </c>
      <c r="AB372" s="90">
        <f t="shared" si="306"/>
        <v>74031.583333333328</v>
      </c>
      <c r="AC372" s="90">
        <f t="shared" si="306"/>
        <v>74031.583333333328</v>
      </c>
      <c r="AD372" s="90">
        <f t="shared" si="306"/>
        <v>74031.583333333328</v>
      </c>
      <c r="AE372" s="91">
        <f t="shared" si="268"/>
        <v>888379.00000000012</v>
      </c>
      <c r="AF372" s="90">
        <f t="shared" si="301"/>
        <v>0</v>
      </c>
      <c r="AG372" s="90">
        <f t="shared" si="302"/>
        <v>0</v>
      </c>
      <c r="AH372" s="90">
        <f t="shared" si="303"/>
        <v>0</v>
      </c>
      <c r="AI372" s="90">
        <f t="shared" si="304"/>
        <v>0</v>
      </c>
      <c r="AJ372" s="91"/>
      <c r="AK372" s="92"/>
    </row>
    <row r="373" spans="1:37" x14ac:dyDescent="0.25">
      <c r="A373" s="86">
        <f t="shared" si="308"/>
        <v>343</v>
      </c>
      <c r="B373" s="86"/>
      <c r="C373" s="86">
        <f t="shared" si="307"/>
        <v>9</v>
      </c>
      <c r="D373" s="87" t="s">
        <v>753</v>
      </c>
      <c r="E373" s="99">
        <v>155</v>
      </c>
      <c r="F373" s="77" t="str">
        <f t="shared" si="292"/>
        <v>от 100 до 900 жителей</v>
      </c>
      <c r="G373" s="100">
        <f t="shared" si="293"/>
        <v>1</v>
      </c>
      <c r="H373" s="88" t="str">
        <f t="shared" si="269"/>
        <v>1</v>
      </c>
      <c r="I373" s="80" t="str">
        <f t="shared" si="294"/>
        <v>не соответствует</v>
      </c>
      <c r="J373" s="80" t="str">
        <f t="shared" si="270"/>
        <v>0,75</v>
      </c>
      <c r="K373" s="80">
        <v>0</v>
      </c>
      <c r="L373" s="80" t="str">
        <f t="shared" si="295"/>
        <v>укомплектован</v>
      </c>
      <c r="M373" s="80" t="str">
        <f t="shared" si="271"/>
        <v>1</v>
      </c>
      <c r="N373" s="102">
        <v>0</v>
      </c>
      <c r="O373" s="81">
        <f t="shared" si="296"/>
        <v>0.75</v>
      </c>
      <c r="P373" s="89">
        <f t="shared" si="297"/>
        <v>1316117</v>
      </c>
      <c r="Q373" s="89">
        <f t="shared" si="298"/>
        <v>987087.75</v>
      </c>
      <c r="R373" s="89">
        <f t="shared" si="299"/>
        <v>987088</v>
      </c>
      <c r="S373" s="90">
        <f t="shared" si="305"/>
        <v>82257.333333333328</v>
      </c>
      <c r="T373" s="90">
        <f t="shared" si="306"/>
        <v>82257.333333333328</v>
      </c>
      <c r="U373" s="90">
        <f t="shared" si="306"/>
        <v>82257.333333333328</v>
      </c>
      <c r="V373" s="90">
        <f t="shared" si="306"/>
        <v>82257.333333333328</v>
      </c>
      <c r="W373" s="90">
        <f t="shared" si="306"/>
        <v>82257.333333333328</v>
      </c>
      <c r="X373" s="90">
        <f t="shared" si="306"/>
        <v>82257.333333333328</v>
      </c>
      <c r="Y373" s="90">
        <f t="shared" si="306"/>
        <v>82257.333333333328</v>
      </c>
      <c r="Z373" s="90">
        <f t="shared" si="306"/>
        <v>82257.333333333328</v>
      </c>
      <c r="AA373" s="90">
        <f t="shared" si="306"/>
        <v>82257.333333333328</v>
      </c>
      <c r="AB373" s="90">
        <f t="shared" si="306"/>
        <v>82257.333333333328</v>
      </c>
      <c r="AC373" s="90">
        <f t="shared" si="306"/>
        <v>82257.333333333328</v>
      </c>
      <c r="AD373" s="90">
        <f t="shared" si="306"/>
        <v>82257.333333333328</v>
      </c>
      <c r="AE373" s="91">
        <f t="shared" si="268"/>
        <v>987088.00000000012</v>
      </c>
      <c r="AF373" s="90">
        <f t="shared" si="301"/>
        <v>13670.88</v>
      </c>
      <c r="AG373" s="90">
        <f t="shared" si="302"/>
        <v>13670.88</v>
      </c>
      <c r="AH373" s="90">
        <f t="shared" si="303"/>
        <v>13670.88</v>
      </c>
      <c r="AI373" s="90">
        <f t="shared" si="304"/>
        <v>13670.88</v>
      </c>
      <c r="AJ373" s="91">
        <v>54683.519999999997</v>
      </c>
      <c r="AK373" s="92"/>
    </row>
    <row r="374" spans="1:37" x14ac:dyDescent="0.25">
      <c r="A374" s="86">
        <f t="shared" si="308"/>
        <v>344</v>
      </c>
      <c r="B374" s="86"/>
      <c r="C374" s="86">
        <f t="shared" si="307"/>
        <v>10</v>
      </c>
      <c r="D374" s="87" t="s">
        <v>754</v>
      </c>
      <c r="E374" s="99">
        <v>655</v>
      </c>
      <c r="F374" s="77" t="str">
        <f t="shared" si="292"/>
        <v>от 100 до 900 жителей</v>
      </c>
      <c r="G374" s="100">
        <f t="shared" si="293"/>
        <v>1</v>
      </c>
      <c r="H374" s="88" t="str">
        <f t="shared" si="269"/>
        <v>1</v>
      </c>
      <c r="I374" s="80" t="str">
        <f t="shared" si="294"/>
        <v>не соответствует</v>
      </c>
      <c r="J374" s="80" t="str">
        <f t="shared" si="270"/>
        <v>0,75</v>
      </c>
      <c r="K374" s="80">
        <v>0</v>
      </c>
      <c r="L374" s="80" t="str">
        <f t="shared" si="295"/>
        <v>укомплектован</v>
      </c>
      <c r="M374" s="80" t="str">
        <f t="shared" si="271"/>
        <v>1</v>
      </c>
      <c r="N374" s="102"/>
      <c r="O374" s="81">
        <f t="shared" si="296"/>
        <v>0.75</v>
      </c>
      <c r="P374" s="89">
        <f t="shared" si="297"/>
        <v>1316117</v>
      </c>
      <c r="Q374" s="89">
        <f t="shared" si="298"/>
        <v>987087.75</v>
      </c>
      <c r="R374" s="89">
        <f t="shared" si="299"/>
        <v>987088</v>
      </c>
      <c r="S374" s="90">
        <f t="shared" si="305"/>
        <v>82257.333333333328</v>
      </c>
      <c r="T374" s="90">
        <f t="shared" si="306"/>
        <v>82257.333333333328</v>
      </c>
      <c r="U374" s="90">
        <f t="shared" si="306"/>
        <v>82257.333333333328</v>
      </c>
      <c r="V374" s="90">
        <f t="shared" si="306"/>
        <v>82257.333333333328</v>
      </c>
      <c r="W374" s="90">
        <f t="shared" si="306"/>
        <v>82257.333333333328</v>
      </c>
      <c r="X374" s="90">
        <f t="shared" si="306"/>
        <v>82257.333333333328</v>
      </c>
      <c r="Y374" s="90">
        <f t="shared" si="306"/>
        <v>82257.333333333328</v>
      </c>
      <c r="Z374" s="90">
        <f t="shared" si="306"/>
        <v>82257.333333333328</v>
      </c>
      <c r="AA374" s="90">
        <f t="shared" si="306"/>
        <v>82257.333333333328</v>
      </c>
      <c r="AB374" s="90">
        <f t="shared" si="306"/>
        <v>82257.333333333328</v>
      </c>
      <c r="AC374" s="90">
        <f t="shared" si="306"/>
        <v>82257.333333333328</v>
      </c>
      <c r="AD374" s="90">
        <f t="shared" si="306"/>
        <v>82257.333333333328</v>
      </c>
      <c r="AE374" s="91">
        <f t="shared" si="268"/>
        <v>987088.00000000012</v>
      </c>
      <c r="AF374" s="90">
        <f t="shared" si="301"/>
        <v>11700</v>
      </c>
      <c r="AG374" s="90">
        <f t="shared" si="302"/>
        <v>11700</v>
      </c>
      <c r="AH374" s="90">
        <f t="shared" si="303"/>
        <v>11700</v>
      </c>
      <c r="AI374" s="90">
        <f t="shared" si="304"/>
        <v>11700</v>
      </c>
      <c r="AJ374" s="91">
        <v>46800</v>
      </c>
      <c r="AK374" s="92"/>
    </row>
    <row r="375" spans="1:37" x14ac:dyDescent="0.25">
      <c r="A375" s="86">
        <f t="shared" si="308"/>
        <v>345</v>
      </c>
      <c r="B375" s="86"/>
      <c r="C375" s="86">
        <f t="shared" si="307"/>
        <v>11</v>
      </c>
      <c r="D375" s="87" t="s">
        <v>755</v>
      </c>
      <c r="E375" s="99">
        <v>717</v>
      </c>
      <c r="F375" s="77" t="str">
        <f t="shared" si="292"/>
        <v>от 100 до 900 жителей</v>
      </c>
      <c r="G375" s="100">
        <f t="shared" si="293"/>
        <v>1</v>
      </c>
      <c r="H375" s="88" t="str">
        <f t="shared" si="269"/>
        <v>1</v>
      </c>
      <c r="I375" s="80" t="str">
        <f t="shared" si="294"/>
        <v>не соответствует</v>
      </c>
      <c r="J375" s="80" t="str">
        <f t="shared" si="270"/>
        <v>0,75</v>
      </c>
      <c r="K375" s="80">
        <v>0</v>
      </c>
      <c r="L375" s="80" t="str">
        <f t="shared" si="295"/>
        <v>укомплектован</v>
      </c>
      <c r="M375" s="80" t="str">
        <f t="shared" si="271"/>
        <v>1</v>
      </c>
      <c r="N375" s="102"/>
      <c r="O375" s="81">
        <f t="shared" si="296"/>
        <v>0.75</v>
      </c>
      <c r="P375" s="89">
        <f t="shared" si="297"/>
        <v>1316117</v>
      </c>
      <c r="Q375" s="89">
        <f t="shared" si="298"/>
        <v>987087.75</v>
      </c>
      <c r="R375" s="89">
        <f t="shared" si="299"/>
        <v>987088</v>
      </c>
      <c r="S375" s="90">
        <f t="shared" si="305"/>
        <v>82257.333333333328</v>
      </c>
      <c r="T375" s="90">
        <f t="shared" si="306"/>
        <v>82257.333333333328</v>
      </c>
      <c r="U375" s="90">
        <f t="shared" si="306"/>
        <v>82257.333333333328</v>
      </c>
      <c r="V375" s="90">
        <f t="shared" si="306"/>
        <v>82257.333333333328</v>
      </c>
      <c r="W375" s="90">
        <f t="shared" si="306"/>
        <v>82257.333333333328</v>
      </c>
      <c r="X375" s="90">
        <f t="shared" si="306"/>
        <v>82257.333333333328</v>
      </c>
      <c r="Y375" s="90">
        <f t="shared" si="306"/>
        <v>82257.333333333328</v>
      </c>
      <c r="Z375" s="90">
        <f t="shared" si="306"/>
        <v>82257.333333333328</v>
      </c>
      <c r="AA375" s="90">
        <f t="shared" si="306"/>
        <v>82257.333333333328</v>
      </c>
      <c r="AB375" s="90">
        <f t="shared" si="306"/>
        <v>82257.333333333328</v>
      </c>
      <c r="AC375" s="90">
        <f t="shared" si="306"/>
        <v>82257.333333333328</v>
      </c>
      <c r="AD375" s="90">
        <f t="shared" si="306"/>
        <v>82257.333333333328</v>
      </c>
      <c r="AE375" s="91">
        <f t="shared" si="268"/>
        <v>987088.00000000012</v>
      </c>
      <c r="AF375" s="90">
        <f t="shared" si="301"/>
        <v>13670.88</v>
      </c>
      <c r="AG375" s="90">
        <f t="shared" si="302"/>
        <v>13670.88</v>
      </c>
      <c r="AH375" s="90">
        <f t="shared" si="303"/>
        <v>13670.88</v>
      </c>
      <c r="AI375" s="90">
        <f t="shared" si="304"/>
        <v>13670.88</v>
      </c>
      <c r="AJ375" s="91">
        <v>54683.519999999997</v>
      </c>
      <c r="AK375" s="92"/>
    </row>
    <row r="376" spans="1:37" x14ac:dyDescent="0.25">
      <c r="A376" s="86">
        <f t="shared" si="308"/>
        <v>346</v>
      </c>
      <c r="B376" s="86"/>
      <c r="C376" s="86">
        <f t="shared" si="307"/>
        <v>12</v>
      </c>
      <c r="D376" s="87" t="s">
        <v>756</v>
      </c>
      <c r="E376" s="99">
        <v>57</v>
      </c>
      <c r="F376" s="77" t="str">
        <f t="shared" si="292"/>
        <v>до 100 жителей</v>
      </c>
      <c r="G376" s="100">
        <f t="shared" si="293"/>
        <v>0</v>
      </c>
      <c r="H376" s="88">
        <f t="shared" si="269"/>
        <v>0.9</v>
      </c>
      <c r="I376" s="80" t="str">
        <f t="shared" si="294"/>
        <v>не соответствует</v>
      </c>
      <c r="J376" s="80" t="str">
        <f t="shared" si="270"/>
        <v>0,75</v>
      </c>
      <c r="K376" s="80">
        <v>0</v>
      </c>
      <c r="L376" s="80" t="str">
        <f t="shared" si="295"/>
        <v>укомплектован</v>
      </c>
      <c r="M376" s="80" t="str">
        <f t="shared" si="271"/>
        <v>1</v>
      </c>
      <c r="N376" s="102"/>
      <c r="O376" s="81">
        <f t="shared" si="296"/>
        <v>0.67500000000000004</v>
      </c>
      <c r="P376" s="89">
        <f t="shared" si="297"/>
        <v>1184505.3</v>
      </c>
      <c r="Q376" s="89">
        <f t="shared" si="298"/>
        <v>888378.97500000009</v>
      </c>
      <c r="R376" s="89">
        <f t="shared" si="299"/>
        <v>888379</v>
      </c>
      <c r="S376" s="90">
        <f t="shared" si="305"/>
        <v>74031.583333333328</v>
      </c>
      <c r="T376" s="90">
        <f t="shared" si="306"/>
        <v>74031.583333333328</v>
      </c>
      <c r="U376" s="90">
        <f t="shared" si="306"/>
        <v>74031.583333333328</v>
      </c>
      <c r="V376" s="90">
        <f t="shared" si="306"/>
        <v>74031.583333333328</v>
      </c>
      <c r="W376" s="90">
        <f t="shared" si="306"/>
        <v>74031.583333333328</v>
      </c>
      <c r="X376" s="90">
        <f t="shared" si="306"/>
        <v>74031.583333333328</v>
      </c>
      <c r="Y376" s="90">
        <f t="shared" si="306"/>
        <v>74031.583333333328</v>
      </c>
      <c r="Z376" s="90">
        <f t="shared" si="306"/>
        <v>74031.583333333328</v>
      </c>
      <c r="AA376" s="90">
        <f t="shared" si="306"/>
        <v>74031.583333333328</v>
      </c>
      <c r="AB376" s="90">
        <f t="shared" si="306"/>
        <v>74031.583333333328</v>
      </c>
      <c r="AC376" s="90">
        <f t="shared" si="306"/>
        <v>74031.583333333328</v>
      </c>
      <c r="AD376" s="90">
        <f t="shared" si="306"/>
        <v>74031.583333333328</v>
      </c>
      <c r="AE376" s="91">
        <f t="shared" si="268"/>
        <v>888379.00000000012</v>
      </c>
      <c r="AF376" s="90">
        <f t="shared" si="301"/>
        <v>0</v>
      </c>
      <c r="AG376" s="90">
        <f t="shared" si="302"/>
        <v>0</v>
      </c>
      <c r="AH376" s="90">
        <f t="shared" si="303"/>
        <v>0</v>
      </c>
      <c r="AI376" s="90">
        <f t="shared" si="304"/>
        <v>0</v>
      </c>
      <c r="AJ376" s="91"/>
      <c r="AK376" s="92"/>
    </row>
    <row r="377" spans="1:37" x14ac:dyDescent="0.25">
      <c r="A377" s="86">
        <f t="shared" si="308"/>
        <v>347</v>
      </c>
      <c r="B377" s="86"/>
      <c r="C377" s="86">
        <f t="shared" si="307"/>
        <v>13</v>
      </c>
      <c r="D377" s="87" t="s">
        <v>757</v>
      </c>
      <c r="E377" s="99">
        <v>286</v>
      </c>
      <c r="F377" s="77" t="str">
        <f t="shared" si="292"/>
        <v>от 100 до 900 жителей</v>
      </c>
      <c r="G377" s="100">
        <f t="shared" si="293"/>
        <v>1</v>
      </c>
      <c r="H377" s="88" t="str">
        <f t="shared" si="269"/>
        <v>1</v>
      </c>
      <c r="I377" s="80" t="str">
        <f t="shared" si="294"/>
        <v>не соответствует</v>
      </c>
      <c r="J377" s="80" t="str">
        <f t="shared" si="270"/>
        <v>0,75</v>
      </c>
      <c r="K377" s="80">
        <v>0</v>
      </c>
      <c r="L377" s="80" t="str">
        <f t="shared" si="295"/>
        <v>укомплектован</v>
      </c>
      <c r="M377" s="80" t="str">
        <f t="shared" si="271"/>
        <v>1</v>
      </c>
      <c r="N377" s="102">
        <v>0</v>
      </c>
      <c r="O377" s="81">
        <f t="shared" si="296"/>
        <v>0.75</v>
      </c>
      <c r="P377" s="89">
        <f t="shared" si="297"/>
        <v>1316117</v>
      </c>
      <c r="Q377" s="89">
        <f t="shared" si="298"/>
        <v>987087.75</v>
      </c>
      <c r="R377" s="89">
        <f t="shared" si="299"/>
        <v>987088</v>
      </c>
      <c r="S377" s="90">
        <f t="shared" si="305"/>
        <v>82257.333333333328</v>
      </c>
      <c r="T377" s="90">
        <f t="shared" si="306"/>
        <v>82257.333333333328</v>
      </c>
      <c r="U377" s="90">
        <f t="shared" si="306"/>
        <v>82257.333333333328</v>
      </c>
      <c r="V377" s="90">
        <f t="shared" si="306"/>
        <v>82257.333333333328</v>
      </c>
      <c r="W377" s="90">
        <f t="shared" si="306"/>
        <v>82257.333333333328</v>
      </c>
      <c r="X377" s="90">
        <f t="shared" si="306"/>
        <v>82257.333333333328</v>
      </c>
      <c r="Y377" s="90">
        <f t="shared" si="306"/>
        <v>82257.333333333328</v>
      </c>
      <c r="Z377" s="90">
        <f t="shared" si="306"/>
        <v>82257.333333333328</v>
      </c>
      <c r="AA377" s="90">
        <f t="shared" si="306"/>
        <v>82257.333333333328</v>
      </c>
      <c r="AB377" s="90">
        <f t="shared" si="306"/>
        <v>82257.333333333328</v>
      </c>
      <c r="AC377" s="90">
        <f t="shared" si="306"/>
        <v>82257.333333333328</v>
      </c>
      <c r="AD377" s="90">
        <f t="shared" si="306"/>
        <v>82257.333333333328</v>
      </c>
      <c r="AE377" s="91">
        <f t="shared" si="268"/>
        <v>987088.00000000012</v>
      </c>
      <c r="AF377" s="90">
        <f t="shared" si="301"/>
        <v>11700</v>
      </c>
      <c r="AG377" s="90">
        <f t="shared" si="302"/>
        <v>11700</v>
      </c>
      <c r="AH377" s="90">
        <f t="shared" si="303"/>
        <v>11700</v>
      </c>
      <c r="AI377" s="90">
        <f t="shared" si="304"/>
        <v>11700</v>
      </c>
      <c r="AJ377" s="91">
        <v>46800</v>
      </c>
      <c r="AK377" s="92"/>
    </row>
    <row r="378" spans="1:37" x14ac:dyDescent="0.25">
      <c r="A378" s="86">
        <f t="shared" si="308"/>
        <v>348</v>
      </c>
      <c r="B378" s="86"/>
      <c r="C378" s="86">
        <f t="shared" si="307"/>
        <v>14</v>
      </c>
      <c r="D378" s="87" t="s">
        <v>758</v>
      </c>
      <c r="E378" s="99">
        <v>431</v>
      </c>
      <c r="F378" s="77" t="str">
        <f t="shared" si="292"/>
        <v>от 100 до 900 жителей</v>
      </c>
      <c r="G378" s="100">
        <f t="shared" si="293"/>
        <v>1</v>
      </c>
      <c r="H378" s="88" t="str">
        <f t="shared" si="269"/>
        <v>1</v>
      </c>
      <c r="I378" s="80" t="str">
        <f t="shared" si="294"/>
        <v>не соответствует</v>
      </c>
      <c r="J378" s="80" t="str">
        <f t="shared" si="270"/>
        <v>0,75</v>
      </c>
      <c r="K378" s="80">
        <v>0</v>
      </c>
      <c r="L378" s="80" t="str">
        <f t="shared" si="295"/>
        <v>укомплектован</v>
      </c>
      <c r="M378" s="80" t="str">
        <f t="shared" si="271"/>
        <v>1</v>
      </c>
      <c r="N378" s="102"/>
      <c r="O378" s="81">
        <f t="shared" si="296"/>
        <v>0.75</v>
      </c>
      <c r="P378" s="89">
        <f t="shared" si="297"/>
        <v>1316117</v>
      </c>
      <c r="Q378" s="89">
        <f t="shared" si="298"/>
        <v>987087.75</v>
      </c>
      <c r="R378" s="89">
        <f t="shared" si="299"/>
        <v>987088</v>
      </c>
      <c r="S378" s="90">
        <f t="shared" si="305"/>
        <v>82257.333333333328</v>
      </c>
      <c r="T378" s="90">
        <f t="shared" si="306"/>
        <v>82257.333333333328</v>
      </c>
      <c r="U378" s="90">
        <f t="shared" si="306"/>
        <v>82257.333333333328</v>
      </c>
      <c r="V378" s="90">
        <f t="shared" si="306"/>
        <v>82257.333333333328</v>
      </c>
      <c r="W378" s="90">
        <f t="shared" si="306"/>
        <v>82257.333333333328</v>
      </c>
      <c r="X378" s="90">
        <f t="shared" si="306"/>
        <v>82257.333333333328</v>
      </c>
      <c r="Y378" s="90">
        <f t="shared" si="306"/>
        <v>82257.333333333328</v>
      </c>
      <c r="Z378" s="90">
        <f t="shared" si="306"/>
        <v>82257.333333333328</v>
      </c>
      <c r="AA378" s="90">
        <f t="shared" si="306"/>
        <v>82257.333333333328</v>
      </c>
      <c r="AB378" s="90">
        <f t="shared" si="306"/>
        <v>82257.333333333328</v>
      </c>
      <c r="AC378" s="90">
        <f t="shared" si="306"/>
        <v>82257.333333333328</v>
      </c>
      <c r="AD378" s="90">
        <f t="shared" si="306"/>
        <v>82257.333333333328</v>
      </c>
      <c r="AE378" s="91">
        <f t="shared" si="268"/>
        <v>987088.00000000012</v>
      </c>
      <c r="AF378" s="90">
        <f t="shared" si="301"/>
        <v>11700</v>
      </c>
      <c r="AG378" s="90">
        <f t="shared" si="302"/>
        <v>11700</v>
      </c>
      <c r="AH378" s="90">
        <f t="shared" si="303"/>
        <v>11700</v>
      </c>
      <c r="AI378" s="90">
        <f t="shared" si="304"/>
        <v>11700</v>
      </c>
      <c r="AJ378" s="91">
        <v>46800</v>
      </c>
      <c r="AK378" s="92"/>
    </row>
    <row r="379" spans="1:37" x14ac:dyDescent="0.25">
      <c r="A379" s="86">
        <f t="shared" si="308"/>
        <v>349</v>
      </c>
      <c r="B379" s="86"/>
      <c r="C379" s="86">
        <f t="shared" si="307"/>
        <v>15</v>
      </c>
      <c r="D379" s="87" t="s">
        <v>759</v>
      </c>
      <c r="E379" s="99">
        <v>218</v>
      </c>
      <c r="F379" s="77" t="str">
        <f t="shared" si="292"/>
        <v>от 100 до 900 жителей</v>
      </c>
      <c r="G379" s="100">
        <f t="shared" si="293"/>
        <v>1</v>
      </c>
      <c r="H379" s="88" t="str">
        <f t="shared" si="269"/>
        <v>1</v>
      </c>
      <c r="I379" s="80" t="str">
        <f t="shared" si="294"/>
        <v>не соответствует</v>
      </c>
      <c r="J379" s="80" t="str">
        <f t="shared" si="270"/>
        <v>0,75</v>
      </c>
      <c r="K379" s="80">
        <v>0</v>
      </c>
      <c r="L379" s="80" t="str">
        <f t="shared" si="295"/>
        <v>укомплектован</v>
      </c>
      <c r="M379" s="80" t="str">
        <f t="shared" si="271"/>
        <v>1</v>
      </c>
      <c r="N379" s="102">
        <v>0</v>
      </c>
      <c r="O379" s="81">
        <f t="shared" si="296"/>
        <v>0.75</v>
      </c>
      <c r="P379" s="89">
        <f t="shared" si="297"/>
        <v>1316117</v>
      </c>
      <c r="Q379" s="89">
        <f t="shared" si="298"/>
        <v>987087.75</v>
      </c>
      <c r="R379" s="89">
        <f t="shared" si="299"/>
        <v>987088</v>
      </c>
      <c r="S379" s="90">
        <f t="shared" si="305"/>
        <v>82257.333333333328</v>
      </c>
      <c r="T379" s="90">
        <f t="shared" si="306"/>
        <v>82257.333333333328</v>
      </c>
      <c r="U379" s="90">
        <f t="shared" si="306"/>
        <v>82257.333333333328</v>
      </c>
      <c r="V379" s="90">
        <f t="shared" si="306"/>
        <v>82257.333333333328</v>
      </c>
      <c r="W379" s="90">
        <f t="shared" si="306"/>
        <v>82257.333333333328</v>
      </c>
      <c r="X379" s="90">
        <f t="shared" si="306"/>
        <v>82257.333333333328</v>
      </c>
      <c r="Y379" s="90">
        <f t="shared" si="306"/>
        <v>82257.333333333328</v>
      </c>
      <c r="Z379" s="90">
        <f t="shared" si="306"/>
        <v>82257.333333333328</v>
      </c>
      <c r="AA379" s="90">
        <f t="shared" si="306"/>
        <v>82257.333333333328</v>
      </c>
      <c r="AB379" s="90">
        <f t="shared" si="306"/>
        <v>82257.333333333328</v>
      </c>
      <c r="AC379" s="90">
        <f t="shared" si="306"/>
        <v>82257.333333333328</v>
      </c>
      <c r="AD379" s="90">
        <f t="shared" si="306"/>
        <v>82257.333333333328</v>
      </c>
      <c r="AE379" s="91">
        <f t="shared" si="268"/>
        <v>987088.00000000012</v>
      </c>
      <c r="AF379" s="90">
        <f t="shared" si="301"/>
        <v>13670.88</v>
      </c>
      <c r="AG379" s="90">
        <f t="shared" si="302"/>
        <v>13670.88</v>
      </c>
      <c r="AH379" s="90">
        <f t="shared" si="303"/>
        <v>13670.88</v>
      </c>
      <c r="AI379" s="90">
        <f t="shared" si="304"/>
        <v>13670.88</v>
      </c>
      <c r="AJ379" s="91">
        <v>54683.519999999997</v>
      </c>
      <c r="AK379" s="92"/>
    </row>
    <row r="380" spans="1:37" x14ac:dyDescent="0.25">
      <c r="A380" s="86">
        <f t="shared" si="308"/>
        <v>350</v>
      </c>
      <c r="B380" s="86"/>
      <c r="C380" s="86">
        <f t="shared" si="307"/>
        <v>16</v>
      </c>
      <c r="D380" s="87" t="s">
        <v>760</v>
      </c>
      <c r="E380" s="99">
        <v>576</v>
      </c>
      <c r="F380" s="77" t="str">
        <f t="shared" si="292"/>
        <v>от 100 до 900 жителей</v>
      </c>
      <c r="G380" s="100">
        <f t="shared" si="293"/>
        <v>1</v>
      </c>
      <c r="H380" s="88" t="str">
        <f t="shared" si="269"/>
        <v>1</v>
      </c>
      <c r="I380" s="80" t="str">
        <f t="shared" si="294"/>
        <v>не соответствует</v>
      </c>
      <c r="J380" s="80" t="str">
        <f t="shared" si="270"/>
        <v>0,75</v>
      </c>
      <c r="K380" s="80">
        <v>0</v>
      </c>
      <c r="L380" s="80" t="str">
        <f t="shared" si="295"/>
        <v>укомплектован</v>
      </c>
      <c r="M380" s="80" t="str">
        <f t="shared" si="271"/>
        <v>1</v>
      </c>
      <c r="N380" s="102">
        <v>0</v>
      </c>
      <c r="O380" s="81">
        <f t="shared" si="296"/>
        <v>0.75</v>
      </c>
      <c r="P380" s="89">
        <f t="shared" si="297"/>
        <v>1316117</v>
      </c>
      <c r="Q380" s="89">
        <f t="shared" si="298"/>
        <v>987087.75</v>
      </c>
      <c r="R380" s="89">
        <f t="shared" si="299"/>
        <v>987088</v>
      </c>
      <c r="S380" s="90">
        <f t="shared" si="305"/>
        <v>82257.333333333328</v>
      </c>
      <c r="T380" s="90">
        <f t="shared" si="306"/>
        <v>82257.333333333328</v>
      </c>
      <c r="U380" s="90">
        <f t="shared" si="306"/>
        <v>82257.333333333328</v>
      </c>
      <c r="V380" s="90">
        <f t="shared" si="306"/>
        <v>82257.333333333328</v>
      </c>
      <c r="W380" s="90">
        <f t="shared" si="306"/>
        <v>82257.333333333328</v>
      </c>
      <c r="X380" s="90">
        <f t="shared" si="306"/>
        <v>82257.333333333328</v>
      </c>
      <c r="Y380" s="90">
        <f t="shared" si="306"/>
        <v>82257.333333333328</v>
      </c>
      <c r="Z380" s="90">
        <f t="shared" si="306"/>
        <v>82257.333333333328</v>
      </c>
      <c r="AA380" s="90">
        <f t="shared" si="306"/>
        <v>82257.333333333328</v>
      </c>
      <c r="AB380" s="90">
        <f t="shared" si="306"/>
        <v>82257.333333333328</v>
      </c>
      <c r="AC380" s="90">
        <f t="shared" si="306"/>
        <v>82257.333333333328</v>
      </c>
      <c r="AD380" s="90">
        <f t="shared" si="306"/>
        <v>82257.333333333328</v>
      </c>
      <c r="AE380" s="91">
        <f t="shared" si="268"/>
        <v>987088.00000000012</v>
      </c>
      <c r="AF380" s="90">
        <f t="shared" si="301"/>
        <v>11700</v>
      </c>
      <c r="AG380" s="90">
        <f t="shared" si="302"/>
        <v>11700</v>
      </c>
      <c r="AH380" s="90">
        <f t="shared" si="303"/>
        <v>11700</v>
      </c>
      <c r="AI380" s="90">
        <f t="shared" si="304"/>
        <v>11700</v>
      </c>
      <c r="AJ380" s="91">
        <v>46800</v>
      </c>
      <c r="AK380" s="92"/>
    </row>
    <row r="381" spans="1:37" x14ac:dyDescent="0.25">
      <c r="A381" s="86">
        <f t="shared" si="308"/>
        <v>351</v>
      </c>
      <c r="B381" s="86"/>
      <c r="C381" s="86">
        <f t="shared" si="307"/>
        <v>17</v>
      </c>
      <c r="D381" s="87" t="s">
        <v>761</v>
      </c>
      <c r="E381" s="99">
        <v>408</v>
      </c>
      <c r="F381" s="77" t="str">
        <f t="shared" si="292"/>
        <v>от 100 до 900 жителей</v>
      </c>
      <c r="G381" s="100">
        <f t="shared" si="293"/>
        <v>1</v>
      </c>
      <c r="H381" s="88" t="str">
        <f t="shared" si="269"/>
        <v>1</v>
      </c>
      <c r="I381" s="80" t="str">
        <f t="shared" si="294"/>
        <v>не соответствует</v>
      </c>
      <c r="J381" s="80" t="str">
        <f t="shared" si="270"/>
        <v>0,75</v>
      </c>
      <c r="K381" s="80">
        <v>0</v>
      </c>
      <c r="L381" s="80" t="str">
        <f t="shared" si="295"/>
        <v>укомплектован</v>
      </c>
      <c r="M381" s="80" t="str">
        <f t="shared" si="271"/>
        <v>1</v>
      </c>
      <c r="N381" s="102"/>
      <c r="O381" s="81">
        <f t="shared" si="296"/>
        <v>0.75</v>
      </c>
      <c r="P381" s="89">
        <f t="shared" si="297"/>
        <v>1316117</v>
      </c>
      <c r="Q381" s="89">
        <f t="shared" si="298"/>
        <v>987087.75</v>
      </c>
      <c r="R381" s="89">
        <f t="shared" si="299"/>
        <v>987088</v>
      </c>
      <c r="S381" s="90">
        <f t="shared" si="305"/>
        <v>82257.333333333328</v>
      </c>
      <c r="T381" s="90">
        <f t="shared" si="306"/>
        <v>82257.333333333328</v>
      </c>
      <c r="U381" s="90">
        <f t="shared" si="306"/>
        <v>82257.333333333328</v>
      </c>
      <c r="V381" s="90">
        <f t="shared" si="306"/>
        <v>82257.333333333328</v>
      </c>
      <c r="W381" s="90">
        <f t="shared" si="306"/>
        <v>82257.333333333328</v>
      </c>
      <c r="X381" s="90">
        <f t="shared" si="306"/>
        <v>82257.333333333328</v>
      </c>
      <c r="Y381" s="90">
        <f t="shared" si="306"/>
        <v>82257.333333333328</v>
      </c>
      <c r="Z381" s="90">
        <f t="shared" si="306"/>
        <v>82257.333333333328</v>
      </c>
      <c r="AA381" s="90">
        <f t="shared" si="306"/>
        <v>82257.333333333328</v>
      </c>
      <c r="AB381" s="90">
        <f t="shared" si="306"/>
        <v>82257.333333333328</v>
      </c>
      <c r="AC381" s="90">
        <f t="shared" si="306"/>
        <v>82257.333333333328</v>
      </c>
      <c r="AD381" s="90">
        <f t="shared" si="306"/>
        <v>82257.333333333328</v>
      </c>
      <c r="AE381" s="91">
        <f t="shared" si="268"/>
        <v>987088.00000000012</v>
      </c>
      <c r="AF381" s="90">
        <f t="shared" si="301"/>
        <v>11700</v>
      </c>
      <c r="AG381" s="90">
        <f t="shared" si="302"/>
        <v>11700</v>
      </c>
      <c r="AH381" s="90">
        <f t="shared" si="303"/>
        <v>11700</v>
      </c>
      <c r="AI381" s="90">
        <f t="shared" si="304"/>
        <v>11700</v>
      </c>
      <c r="AJ381" s="91">
        <v>46800</v>
      </c>
      <c r="AK381" s="92"/>
    </row>
    <row r="382" spans="1:37" ht="30" x14ac:dyDescent="0.25">
      <c r="A382" s="86">
        <f t="shared" si="308"/>
        <v>352</v>
      </c>
      <c r="B382" s="86"/>
      <c r="C382" s="86">
        <f t="shared" si="307"/>
        <v>18</v>
      </c>
      <c r="D382" s="87" t="s">
        <v>762</v>
      </c>
      <c r="E382" s="99">
        <v>137</v>
      </c>
      <c r="F382" s="77" t="str">
        <f t="shared" si="292"/>
        <v>от 100 до 900 жителей</v>
      </c>
      <c r="G382" s="100">
        <f t="shared" si="293"/>
        <v>1</v>
      </c>
      <c r="H382" s="88" t="str">
        <f t="shared" si="269"/>
        <v>1</v>
      </c>
      <c r="I382" s="80" t="str">
        <f t="shared" si="294"/>
        <v>не соответствует</v>
      </c>
      <c r="J382" s="80" t="str">
        <f t="shared" si="270"/>
        <v>0,75</v>
      </c>
      <c r="K382" s="80">
        <v>0</v>
      </c>
      <c r="L382" s="80" t="str">
        <f t="shared" si="295"/>
        <v>укомплектован</v>
      </c>
      <c r="M382" s="80" t="str">
        <f t="shared" si="271"/>
        <v>1</v>
      </c>
      <c r="N382" s="102"/>
      <c r="O382" s="81">
        <f t="shared" si="296"/>
        <v>0.75</v>
      </c>
      <c r="P382" s="89">
        <f t="shared" si="297"/>
        <v>1316117</v>
      </c>
      <c r="Q382" s="89">
        <f t="shared" si="298"/>
        <v>987087.75</v>
      </c>
      <c r="R382" s="89">
        <f t="shared" si="299"/>
        <v>987088</v>
      </c>
      <c r="S382" s="90">
        <f t="shared" si="305"/>
        <v>82257.333333333328</v>
      </c>
      <c r="T382" s="90">
        <f t="shared" ref="T382:AD394" si="309">S382</f>
        <v>82257.333333333328</v>
      </c>
      <c r="U382" s="90">
        <f t="shared" si="309"/>
        <v>82257.333333333328</v>
      </c>
      <c r="V382" s="90">
        <f t="shared" si="309"/>
        <v>82257.333333333328</v>
      </c>
      <c r="W382" s="90">
        <f t="shared" si="309"/>
        <v>82257.333333333328</v>
      </c>
      <c r="X382" s="90">
        <f t="shared" si="309"/>
        <v>82257.333333333328</v>
      </c>
      <c r="Y382" s="90">
        <f t="shared" si="309"/>
        <v>82257.333333333328</v>
      </c>
      <c r="Z382" s="90">
        <f t="shared" si="309"/>
        <v>82257.333333333328</v>
      </c>
      <c r="AA382" s="90">
        <f t="shared" si="309"/>
        <v>82257.333333333328</v>
      </c>
      <c r="AB382" s="90">
        <f t="shared" si="309"/>
        <v>82257.333333333328</v>
      </c>
      <c r="AC382" s="90">
        <f t="shared" si="309"/>
        <v>82257.333333333328</v>
      </c>
      <c r="AD382" s="90">
        <f t="shared" si="309"/>
        <v>82257.333333333328</v>
      </c>
      <c r="AE382" s="91">
        <f t="shared" si="268"/>
        <v>987088.00000000012</v>
      </c>
      <c r="AF382" s="90">
        <f t="shared" si="301"/>
        <v>11700</v>
      </c>
      <c r="AG382" s="90">
        <f t="shared" si="302"/>
        <v>11700</v>
      </c>
      <c r="AH382" s="90">
        <f t="shared" si="303"/>
        <v>11700</v>
      </c>
      <c r="AI382" s="90">
        <f t="shared" si="304"/>
        <v>11700</v>
      </c>
      <c r="AJ382" s="91">
        <v>46800</v>
      </c>
      <c r="AK382" s="92"/>
    </row>
    <row r="383" spans="1:37" x14ac:dyDescent="0.25">
      <c r="A383" s="86">
        <f t="shared" si="308"/>
        <v>353</v>
      </c>
      <c r="B383" s="86"/>
      <c r="C383" s="86">
        <f t="shared" si="307"/>
        <v>19</v>
      </c>
      <c r="D383" s="87" t="s">
        <v>763</v>
      </c>
      <c r="E383" s="99">
        <v>250</v>
      </c>
      <c r="F383" s="77" t="str">
        <f t="shared" si="292"/>
        <v>от 100 до 900 жителей</v>
      </c>
      <c r="G383" s="100">
        <f t="shared" si="293"/>
        <v>1</v>
      </c>
      <c r="H383" s="88" t="str">
        <f t="shared" si="269"/>
        <v>1</v>
      </c>
      <c r="I383" s="80" t="str">
        <f t="shared" si="294"/>
        <v>не соответствует</v>
      </c>
      <c r="J383" s="80" t="str">
        <f t="shared" si="270"/>
        <v>0,75</v>
      </c>
      <c r="K383" s="80">
        <v>0</v>
      </c>
      <c r="L383" s="80" t="str">
        <f t="shared" si="295"/>
        <v>укомплектован</v>
      </c>
      <c r="M383" s="80" t="str">
        <f t="shared" si="271"/>
        <v>1</v>
      </c>
      <c r="N383" s="102"/>
      <c r="O383" s="81">
        <f t="shared" si="296"/>
        <v>0.75</v>
      </c>
      <c r="P383" s="89">
        <f t="shared" si="297"/>
        <v>1316117</v>
      </c>
      <c r="Q383" s="89">
        <f t="shared" si="298"/>
        <v>987087.75</v>
      </c>
      <c r="R383" s="89">
        <f t="shared" si="299"/>
        <v>987088</v>
      </c>
      <c r="S383" s="90">
        <f t="shared" si="305"/>
        <v>82257.333333333328</v>
      </c>
      <c r="T383" s="90">
        <f t="shared" si="309"/>
        <v>82257.333333333328</v>
      </c>
      <c r="U383" s="90">
        <f t="shared" si="309"/>
        <v>82257.333333333328</v>
      </c>
      <c r="V383" s="90">
        <f t="shared" si="309"/>
        <v>82257.333333333328</v>
      </c>
      <c r="W383" s="90">
        <f t="shared" si="309"/>
        <v>82257.333333333328</v>
      </c>
      <c r="X383" s="90">
        <f t="shared" si="309"/>
        <v>82257.333333333328</v>
      </c>
      <c r="Y383" s="90">
        <f t="shared" si="309"/>
        <v>82257.333333333328</v>
      </c>
      <c r="Z383" s="90">
        <f t="shared" si="309"/>
        <v>82257.333333333328</v>
      </c>
      <c r="AA383" s="90">
        <f t="shared" si="309"/>
        <v>82257.333333333328</v>
      </c>
      <c r="AB383" s="90">
        <f t="shared" si="309"/>
        <v>82257.333333333328</v>
      </c>
      <c r="AC383" s="90">
        <f t="shared" si="309"/>
        <v>82257.333333333328</v>
      </c>
      <c r="AD383" s="90">
        <f t="shared" si="309"/>
        <v>82257.333333333328</v>
      </c>
      <c r="AE383" s="91">
        <f t="shared" si="268"/>
        <v>987088.00000000012</v>
      </c>
      <c r="AF383" s="90">
        <f t="shared" si="301"/>
        <v>0</v>
      </c>
      <c r="AG383" s="90">
        <f t="shared" si="302"/>
        <v>0</v>
      </c>
      <c r="AH383" s="90">
        <f t="shared" si="303"/>
        <v>0</v>
      </c>
      <c r="AI383" s="90">
        <f t="shared" si="304"/>
        <v>0</v>
      </c>
      <c r="AJ383" s="91"/>
      <c r="AK383" s="92"/>
    </row>
    <row r="384" spans="1:37" x14ac:dyDescent="0.25">
      <c r="A384" s="86">
        <f>A383+1</f>
        <v>354</v>
      </c>
      <c r="B384" s="86"/>
      <c r="C384" s="86">
        <f t="shared" si="307"/>
        <v>20</v>
      </c>
      <c r="D384" s="87" t="s">
        <v>764</v>
      </c>
      <c r="E384" s="99">
        <v>71</v>
      </c>
      <c r="F384" s="77" t="str">
        <f t="shared" si="292"/>
        <v>до 100 жителей</v>
      </c>
      <c r="G384" s="100">
        <f t="shared" si="293"/>
        <v>0</v>
      </c>
      <c r="H384" s="88">
        <f t="shared" si="269"/>
        <v>0.9</v>
      </c>
      <c r="I384" s="80" t="str">
        <f t="shared" si="294"/>
        <v>не соответствует</v>
      </c>
      <c r="J384" s="80" t="str">
        <f t="shared" si="270"/>
        <v>0,75</v>
      </c>
      <c r="K384" s="80">
        <v>0</v>
      </c>
      <c r="L384" s="80" t="str">
        <f t="shared" si="295"/>
        <v>укомплектован</v>
      </c>
      <c r="M384" s="80" t="str">
        <f t="shared" si="271"/>
        <v>1</v>
      </c>
      <c r="N384" s="102"/>
      <c r="O384" s="81">
        <f t="shared" si="296"/>
        <v>0.67500000000000004</v>
      </c>
      <c r="P384" s="89">
        <f t="shared" si="297"/>
        <v>1184505.3</v>
      </c>
      <c r="Q384" s="89">
        <f t="shared" si="298"/>
        <v>888378.97500000009</v>
      </c>
      <c r="R384" s="89">
        <f t="shared" si="299"/>
        <v>888379</v>
      </c>
      <c r="S384" s="90">
        <f t="shared" si="305"/>
        <v>74031.583333333328</v>
      </c>
      <c r="T384" s="90">
        <f t="shared" si="309"/>
        <v>74031.583333333328</v>
      </c>
      <c r="U384" s="90">
        <f t="shared" si="309"/>
        <v>74031.583333333328</v>
      </c>
      <c r="V384" s="90">
        <f t="shared" si="309"/>
        <v>74031.583333333328</v>
      </c>
      <c r="W384" s="90">
        <f t="shared" si="309"/>
        <v>74031.583333333328</v>
      </c>
      <c r="X384" s="90">
        <f t="shared" si="309"/>
        <v>74031.583333333328</v>
      </c>
      <c r="Y384" s="90">
        <f t="shared" si="309"/>
        <v>74031.583333333328</v>
      </c>
      <c r="Z384" s="90">
        <f t="shared" si="309"/>
        <v>74031.583333333328</v>
      </c>
      <c r="AA384" s="90">
        <f t="shared" si="309"/>
        <v>74031.583333333328</v>
      </c>
      <c r="AB384" s="90">
        <f t="shared" si="309"/>
        <v>74031.583333333328</v>
      </c>
      <c r="AC384" s="90">
        <f t="shared" si="309"/>
        <v>74031.583333333328</v>
      </c>
      <c r="AD384" s="90">
        <f t="shared" si="309"/>
        <v>74031.583333333328</v>
      </c>
      <c r="AE384" s="91">
        <f t="shared" si="268"/>
        <v>888379.00000000012</v>
      </c>
      <c r="AF384" s="90">
        <f t="shared" si="301"/>
        <v>0</v>
      </c>
      <c r="AG384" s="90">
        <f t="shared" si="302"/>
        <v>0</v>
      </c>
      <c r="AH384" s="90">
        <f t="shared" si="303"/>
        <v>0</v>
      </c>
      <c r="AI384" s="90">
        <f t="shared" si="304"/>
        <v>0</v>
      </c>
      <c r="AJ384" s="91"/>
      <c r="AK384" s="92"/>
    </row>
    <row r="385" spans="1:37" x14ac:dyDescent="0.25">
      <c r="A385" s="86">
        <f t="shared" si="308"/>
        <v>355</v>
      </c>
      <c r="B385" s="86"/>
      <c r="C385" s="86">
        <f t="shared" si="307"/>
        <v>21</v>
      </c>
      <c r="D385" s="87" t="s">
        <v>765</v>
      </c>
      <c r="E385" s="99">
        <v>768</v>
      </c>
      <c r="F385" s="77" t="str">
        <f t="shared" si="292"/>
        <v>от 100 до 900 жителей</v>
      </c>
      <c r="G385" s="100">
        <f t="shared" si="293"/>
        <v>1</v>
      </c>
      <c r="H385" s="88" t="str">
        <f t="shared" si="269"/>
        <v>1</v>
      </c>
      <c r="I385" s="80" t="str">
        <f t="shared" si="294"/>
        <v>соответствует</v>
      </c>
      <c r="J385" s="80" t="str">
        <f t="shared" si="270"/>
        <v>1</v>
      </c>
      <c r="K385" s="80">
        <v>1</v>
      </c>
      <c r="L385" s="80" t="str">
        <f t="shared" si="295"/>
        <v>укомплектован</v>
      </c>
      <c r="M385" s="80" t="str">
        <f t="shared" si="271"/>
        <v>1</v>
      </c>
      <c r="N385" s="102"/>
      <c r="O385" s="81">
        <f t="shared" si="296"/>
        <v>1</v>
      </c>
      <c r="P385" s="89">
        <f t="shared" si="297"/>
        <v>1316117</v>
      </c>
      <c r="Q385" s="89">
        <f t="shared" si="298"/>
        <v>1316117</v>
      </c>
      <c r="R385" s="89">
        <f t="shared" si="299"/>
        <v>1316117</v>
      </c>
      <c r="S385" s="90">
        <f t="shared" si="305"/>
        <v>109676.41666666667</v>
      </c>
      <c r="T385" s="90">
        <f t="shared" si="309"/>
        <v>109676.41666666667</v>
      </c>
      <c r="U385" s="90">
        <f t="shared" si="309"/>
        <v>109676.41666666667</v>
      </c>
      <c r="V385" s="90">
        <f t="shared" si="309"/>
        <v>109676.41666666667</v>
      </c>
      <c r="W385" s="90">
        <f t="shared" si="309"/>
        <v>109676.41666666667</v>
      </c>
      <c r="X385" s="90">
        <f t="shared" si="309"/>
        <v>109676.41666666667</v>
      </c>
      <c r="Y385" s="90">
        <f t="shared" si="309"/>
        <v>109676.41666666667</v>
      </c>
      <c r="Z385" s="90">
        <f t="shared" si="309"/>
        <v>109676.41666666667</v>
      </c>
      <c r="AA385" s="90">
        <f t="shared" si="309"/>
        <v>109676.41666666667</v>
      </c>
      <c r="AB385" s="90">
        <f t="shared" si="309"/>
        <v>109676.41666666667</v>
      </c>
      <c r="AC385" s="90">
        <f t="shared" si="309"/>
        <v>109676.41666666667</v>
      </c>
      <c r="AD385" s="90">
        <f t="shared" si="309"/>
        <v>109676.41666666667</v>
      </c>
      <c r="AE385" s="91">
        <f t="shared" si="268"/>
        <v>1316117</v>
      </c>
      <c r="AF385" s="90">
        <f t="shared" si="301"/>
        <v>13670.88</v>
      </c>
      <c r="AG385" s="90">
        <f t="shared" si="302"/>
        <v>13670.88</v>
      </c>
      <c r="AH385" s="90">
        <f t="shared" si="303"/>
        <v>13670.88</v>
      </c>
      <c r="AI385" s="90">
        <f t="shared" si="304"/>
        <v>13670.88</v>
      </c>
      <c r="AJ385" s="91">
        <v>54683.519999999997</v>
      </c>
      <c r="AK385" s="92"/>
    </row>
    <row r="386" spans="1:37" x14ac:dyDescent="0.25">
      <c r="A386" s="86">
        <f t="shared" si="308"/>
        <v>356</v>
      </c>
      <c r="B386" s="86"/>
      <c r="C386" s="86">
        <f t="shared" si="307"/>
        <v>22</v>
      </c>
      <c r="D386" s="87" t="s">
        <v>766</v>
      </c>
      <c r="E386" s="99">
        <v>72</v>
      </c>
      <c r="F386" s="77" t="str">
        <f t="shared" si="292"/>
        <v>до 100 жителей</v>
      </c>
      <c r="G386" s="100">
        <f t="shared" si="293"/>
        <v>0</v>
      </c>
      <c r="H386" s="88">
        <f t="shared" si="269"/>
        <v>0.9</v>
      </c>
      <c r="I386" s="80" t="str">
        <f t="shared" si="294"/>
        <v>не соответствует</v>
      </c>
      <c r="J386" s="80" t="str">
        <f t="shared" si="270"/>
        <v>0,75</v>
      </c>
      <c r="K386" s="80">
        <v>0</v>
      </c>
      <c r="L386" s="80" t="str">
        <f t="shared" si="295"/>
        <v>укомплектован</v>
      </c>
      <c r="M386" s="80" t="str">
        <f t="shared" si="271"/>
        <v>1</v>
      </c>
      <c r="N386" s="102"/>
      <c r="O386" s="81">
        <f t="shared" si="296"/>
        <v>0.67500000000000004</v>
      </c>
      <c r="P386" s="89">
        <f t="shared" si="297"/>
        <v>1184505.3</v>
      </c>
      <c r="Q386" s="89">
        <f t="shared" si="298"/>
        <v>888378.97500000009</v>
      </c>
      <c r="R386" s="89">
        <f t="shared" si="299"/>
        <v>888379</v>
      </c>
      <c r="S386" s="90">
        <f t="shared" si="305"/>
        <v>74031.583333333328</v>
      </c>
      <c r="T386" s="90">
        <f t="shared" si="309"/>
        <v>74031.583333333328</v>
      </c>
      <c r="U386" s="90">
        <f t="shared" si="309"/>
        <v>74031.583333333328</v>
      </c>
      <c r="V386" s="90">
        <f t="shared" si="309"/>
        <v>74031.583333333328</v>
      </c>
      <c r="W386" s="90">
        <f t="shared" si="309"/>
        <v>74031.583333333328</v>
      </c>
      <c r="X386" s="90">
        <f t="shared" si="309"/>
        <v>74031.583333333328</v>
      </c>
      <c r="Y386" s="90">
        <f t="shared" si="309"/>
        <v>74031.583333333328</v>
      </c>
      <c r="Z386" s="90">
        <f t="shared" si="309"/>
        <v>74031.583333333328</v>
      </c>
      <c r="AA386" s="90">
        <f t="shared" si="309"/>
        <v>74031.583333333328</v>
      </c>
      <c r="AB386" s="90">
        <f t="shared" si="309"/>
        <v>74031.583333333328</v>
      </c>
      <c r="AC386" s="90">
        <f t="shared" si="309"/>
        <v>74031.583333333328</v>
      </c>
      <c r="AD386" s="90">
        <f t="shared" si="309"/>
        <v>74031.583333333328</v>
      </c>
      <c r="AE386" s="91">
        <f t="shared" si="268"/>
        <v>888379.00000000012</v>
      </c>
      <c r="AF386" s="90">
        <f t="shared" si="301"/>
        <v>0</v>
      </c>
      <c r="AG386" s="90">
        <f t="shared" si="302"/>
        <v>0</v>
      </c>
      <c r="AH386" s="90">
        <f t="shared" si="303"/>
        <v>0</v>
      </c>
      <c r="AI386" s="90">
        <f t="shared" si="304"/>
        <v>0</v>
      </c>
      <c r="AJ386" s="91"/>
      <c r="AK386" s="92"/>
    </row>
    <row r="387" spans="1:37" x14ac:dyDescent="0.25">
      <c r="A387" s="86">
        <f t="shared" si="308"/>
        <v>357</v>
      </c>
      <c r="B387" s="86"/>
      <c r="C387" s="86">
        <f t="shared" si="307"/>
        <v>23</v>
      </c>
      <c r="D387" s="87" t="s">
        <v>767</v>
      </c>
      <c r="E387" s="99">
        <v>154</v>
      </c>
      <c r="F387" s="77" t="str">
        <f t="shared" si="292"/>
        <v>от 100 до 900 жителей</v>
      </c>
      <c r="G387" s="100">
        <f t="shared" si="293"/>
        <v>1</v>
      </c>
      <c r="H387" s="88" t="str">
        <f t="shared" si="269"/>
        <v>1</v>
      </c>
      <c r="I387" s="80" t="str">
        <f t="shared" si="294"/>
        <v>соответствует</v>
      </c>
      <c r="J387" s="80" t="str">
        <f t="shared" si="270"/>
        <v>1</v>
      </c>
      <c r="K387" s="80">
        <v>1</v>
      </c>
      <c r="L387" s="80" t="str">
        <f t="shared" si="295"/>
        <v>укомплектован</v>
      </c>
      <c r="M387" s="80" t="str">
        <f t="shared" si="271"/>
        <v>1</v>
      </c>
      <c r="N387" s="102"/>
      <c r="O387" s="81">
        <f t="shared" si="296"/>
        <v>1</v>
      </c>
      <c r="P387" s="89">
        <f t="shared" si="297"/>
        <v>1316117</v>
      </c>
      <c r="Q387" s="89">
        <f t="shared" si="298"/>
        <v>1316117</v>
      </c>
      <c r="R387" s="89">
        <f t="shared" si="299"/>
        <v>1316117</v>
      </c>
      <c r="S387" s="90">
        <f t="shared" si="305"/>
        <v>109676.41666666667</v>
      </c>
      <c r="T387" s="90">
        <f t="shared" si="309"/>
        <v>109676.41666666667</v>
      </c>
      <c r="U387" s="90">
        <f t="shared" si="309"/>
        <v>109676.41666666667</v>
      </c>
      <c r="V387" s="90">
        <f t="shared" si="309"/>
        <v>109676.41666666667</v>
      </c>
      <c r="W387" s="90">
        <f t="shared" si="309"/>
        <v>109676.41666666667</v>
      </c>
      <c r="X387" s="90">
        <f t="shared" si="309"/>
        <v>109676.41666666667</v>
      </c>
      <c r="Y387" s="90">
        <f t="shared" si="309"/>
        <v>109676.41666666667</v>
      </c>
      <c r="Z387" s="90">
        <f t="shared" si="309"/>
        <v>109676.41666666667</v>
      </c>
      <c r="AA387" s="90">
        <f t="shared" si="309"/>
        <v>109676.41666666667</v>
      </c>
      <c r="AB387" s="90">
        <f t="shared" si="309"/>
        <v>109676.41666666667</v>
      </c>
      <c r="AC387" s="90">
        <f t="shared" si="309"/>
        <v>109676.41666666667</v>
      </c>
      <c r="AD387" s="90">
        <f t="shared" si="309"/>
        <v>109676.41666666667</v>
      </c>
      <c r="AE387" s="91">
        <f t="shared" si="268"/>
        <v>1316117</v>
      </c>
      <c r="AF387" s="90">
        <f t="shared" si="301"/>
        <v>13670.88</v>
      </c>
      <c r="AG387" s="90">
        <f t="shared" si="302"/>
        <v>13670.88</v>
      </c>
      <c r="AH387" s="90">
        <f t="shared" si="303"/>
        <v>13670.88</v>
      </c>
      <c r="AI387" s="90">
        <f t="shared" si="304"/>
        <v>13670.88</v>
      </c>
      <c r="AJ387" s="91">
        <v>54683.519999999997</v>
      </c>
      <c r="AK387" s="92"/>
    </row>
    <row r="388" spans="1:37" x14ac:dyDescent="0.25">
      <c r="A388" s="86">
        <f t="shared" si="308"/>
        <v>358</v>
      </c>
      <c r="B388" s="86"/>
      <c r="C388" s="86">
        <f t="shared" si="307"/>
        <v>24</v>
      </c>
      <c r="D388" s="87" t="s">
        <v>768</v>
      </c>
      <c r="E388" s="99">
        <v>261</v>
      </c>
      <c r="F388" s="77" t="str">
        <f t="shared" si="292"/>
        <v>от 100 до 900 жителей</v>
      </c>
      <c r="G388" s="100">
        <f t="shared" si="293"/>
        <v>1</v>
      </c>
      <c r="H388" s="88" t="str">
        <f t="shared" si="269"/>
        <v>1</v>
      </c>
      <c r="I388" s="80" t="str">
        <f t="shared" si="294"/>
        <v>не соответствует</v>
      </c>
      <c r="J388" s="80" t="str">
        <f t="shared" si="270"/>
        <v>0,75</v>
      </c>
      <c r="K388" s="80">
        <v>0</v>
      </c>
      <c r="L388" s="80" t="str">
        <f t="shared" si="295"/>
        <v>укомплектован</v>
      </c>
      <c r="M388" s="80" t="str">
        <f t="shared" si="271"/>
        <v>1</v>
      </c>
      <c r="N388" s="102"/>
      <c r="O388" s="81">
        <f t="shared" si="296"/>
        <v>0.75</v>
      </c>
      <c r="P388" s="89">
        <f t="shared" si="297"/>
        <v>1316117</v>
      </c>
      <c r="Q388" s="89">
        <f t="shared" si="298"/>
        <v>987087.75</v>
      </c>
      <c r="R388" s="89">
        <f t="shared" si="299"/>
        <v>987088</v>
      </c>
      <c r="S388" s="90">
        <f t="shared" si="305"/>
        <v>82257.333333333328</v>
      </c>
      <c r="T388" s="90">
        <f t="shared" si="309"/>
        <v>82257.333333333328</v>
      </c>
      <c r="U388" s="90">
        <f t="shared" si="309"/>
        <v>82257.333333333328</v>
      </c>
      <c r="V388" s="90">
        <f t="shared" si="309"/>
        <v>82257.333333333328</v>
      </c>
      <c r="W388" s="90">
        <f t="shared" si="309"/>
        <v>82257.333333333328</v>
      </c>
      <c r="X388" s="90">
        <f t="shared" si="309"/>
        <v>82257.333333333328</v>
      </c>
      <c r="Y388" s="90">
        <f t="shared" si="309"/>
        <v>82257.333333333328</v>
      </c>
      <c r="Z388" s="90">
        <f t="shared" si="309"/>
        <v>82257.333333333328</v>
      </c>
      <c r="AA388" s="90">
        <f t="shared" si="309"/>
        <v>82257.333333333328</v>
      </c>
      <c r="AB388" s="90">
        <f t="shared" si="309"/>
        <v>82257.333333333328</v>
      </c>
      <c r="AC388" s="90">
        <f t="shared" si="309"/>
        <v>82257.333333333328</v>
      </c>
      <c r="AD388" s="90">
        <f t="shared" si="309"/>
        <v>82257.333333333328</v>
      </c>
      <c r="AE388" s="91">
        <f t="shared" si="268"/>
        <v>987088.00000000012</v>
      </c>
      <c r="AF388" s="90">
        <f t="shared" si="301"/>
        <v>0</v>
      </c>
      <c r="AG388" s="90">
        <f t="shared" si="302"/>
        <v>0</v>
      </c>
      <c r="AH388" s="90">
        <f t="shared" si="303"/>
        <v>0</v>
      </c>
      <c r="AI388" s="90">
        <f t="shared" si="304"/>
        <v>0</v>
      </c>
      <c r="AJ388" s="91"/>
      <c r="AK388" s="92"/>
    </row>
    <row r="389" spans="1:37" x14ac:dyDescent="0.25">
      <c r="A389" s="86">
        <f t="shared" si="308"/>
        <v>359</v>
      </c>
      <c r="B389" s="86"/>
      <c r="C389" s="86">
        <f t="shared" si="307"/>
        <v>25</v>
      </c>
      <c r="D389" s="87" t="s">
        <v>769</v>
      </c>
      <c r="E389" s="99">
        <v>400</v>
      </c>
      <c r="F389" s="77" t="str">
        <f t="shared" si="292"/>
        <v>от 100 до 900 жителей</v>
      </c>
      <c r="G389" s="100">
        <f t="shared" si="293"/>
        <v>1</v>
      </c>
      <c r="H389" s="88" t="str">
        <f t="shared" si="269"/>
        <v>1</v>
      </c>
      <c r="I389" s="80" t="str">
        <f t="shared" si="294"/>
        <v>соответствует</v>
      </c>
      <c r="J389" s="80" t="str">
        <f t="shared" si="270"/>
        <v>1</v>
      </c>
      <c r="K389" s="80">
        <v>1</v>
      </c>
      <c r="L389" s="80" t="str">
        <f t="shared" si="295"/>
        <v>укомплектован</v>
      </c>
      <c r="M389" s="80" t="str">
        <f t="shared" si="271"/>
        <v>1</v>
      </c>
      <c r="N389" s="102"/>
      <c r="O389" s="81">
        <f t="shared" si="296"/>
        <v>1</v>
      </c>
      <c r="P389" s="89">
        <f t="shared" si="297"/>
        <v>1316117</v>
      </c>
      <c r="Q389" s="89">
        <f t="shared" si="298"/>
        <v>1316117</v>
      </c>
      <c r="R389" s="89">
        <f t="shared" si="299"/>
        <v>1316117</v>
      </c>
      <c r="S389" s="90">
        <f t="shared" si="305"/>
        <v>109676.41666666667</v>
      </c>
      <c r="T389" s="90">
        <f t="shared" si="309"/>
        <v>109676.41666666667</v>
      </c>
      <c r="U389" s="90">
        <f t="shared" si="309"/>
        <v>109676.41666666667</v>
      </c>
      <c r="V389" s="90">
        <f t="shared" si="309"/>
        <v>109676.41666666667</v>
      </c>
      <c r="W389" s="90">
        <f t="shared" si="309"/>
        <v>109676.41666666667</v>
      </c>
      <c r="X389" s="90">
        <f t="shared" si="309"/>
        <v>109676.41666666667</v>
      </c>
      <c r="Y389" s="90">
        <f t="shared" si="309"/>
        <v>109676.41666666667</v>
      </c>
      <c r="Z389" s="90">
        <f t="shared" si="309"/>
        <v>109676.41666666667</v>
      </c>
      <c r="AA389" s="90">
        <f t="shared" si="309"/>
        <v>109676.41666666667</v>
      </c>
      <c r="AB389" s="90">
        <f t="shared" si="309"/>
        <v>109676.41666666667</v>
      </c>
      <c r="AC389" s="90">
        <f t="shared" si="309"/>
        <v>109676.41666666667</v>
      </c>
      <c r="AD389" s="90">
        <f t="shared" si="309"/>
        <v>109676.41666666667</v>
      </c>
      <c r="AE389" s="91">
        <f t="shared" si="268"/>
        <v>1316117</v>
      </c>
      <c r="AF389" s="90">
        <f t="shared" si="301"/>
        <v>11700</v>
      </c>
      <c r="AG389" s="90">
        <f t="shared" si="302"/>
        <v>11700</v>
      </c>
      <c r="AH389" s="90">
        <f t="shared" si="303"/>
        <v>11700</v>
      </c>
      <c r="AI389" s="90">
        <f t="shared" si="304"/>
        <v>11700</v>
      </c>
      <c r="AJ389" s="91">
        <v>46800</v>
      </c>
      <c r="AK389" s="92"/>
    </row>
    <row r="390" spans="1:37" x14ac:dyDescent="0.25">
      <c r="A390" s="86">
        <f t="shared" si="308"/>
        <v>360</v>
      </c>
      <c r="B390" s="86"/>
      <c r="C390" s="86">
        <f t="shared" si="307"/>
        <v>26</v>
      </c>
      <c r="D390" s="87" t="s">
        <v>770</v>
      </c>
      <c r="E390" s="99">
        <v>427</v>
      </c>
      <c r="F390" s="77" t="str">
        <f t="shared" si="292"/>
        <v>от 100 до 900 жителей</v>
      </c>
      <c r="G390" s="100">
        <f t="shared" si="293"/>
        <v>1</v>
      </c>
      <c r="H390" s="88" t="str">
        <f t="shared" si="269"/>
        <v>1</v>
      </c>
      <c r="I390" s="80" t="str">
        <f t="shared" si="294"/>
        <v>не соответствует</v>
      </c>
      <c r="J390" s="80" t="str">
        <f t="shared" si="270"/>
        <v>0,75</v>
      </c>
      <c r="K390" s="80">
        <v>0</v>
      </c>
      <c r="L390" s="80" t="str">
        <f t="shared" si="295"/>
        <v>укомплектован</v>
      </c>
      <c r="M390" s="80" t="str">
        <f t="shared" si="271"/>
        <v>1</v>
      </c>
      <c r="N390" s="102"/>
      <c r="O390" s="81">
        <f t="shared" si="296"/>
        <v>0.75</v>
      </c>
      <c r="P390" s="89">
        <f t="shared" si="297"/>
        <v>1316117</v>
      </c>
      <c r="Q390" s="89">
        <f t="shared" si="298"/>
        <v>987087.75</v>
      </c>
      <c r="R390" s="89">
        <f t="shared" si="299"/>
        <v>987088</v>
      </c>
      <c r="S390" s="90">
        <f t="shared" si="305"/>
        <v>82257.333333333328</v>
      </c>
      <c r="T390" s="90">
        <f t="shared" si="309"/>
        <v>82257.333333333328</v>
      </c>
      <c r="U390" s="90">
        <f t="shared" si="309"/>
        <v>82257.333333333328</v>
      </c>
      <c r="V390" s="90">
        <f t="shared" si="309"/>
        <v>82257.333333333328</v>
      </c>
      <c r="W390" s="90">
        <f t="shared" si="309"/>
        <v>82257.333333333328</v>
      </c>
      <c r="X390" s="90">
        <f t="shared" si="309"/>
        <v>82257.333333333328</v>
      </c>
      <c r="Y390" s="90">
        <f t="shared" si="309"/>
        <v>82257.333333333328</v>
      </c>
      <c r="Z390" s="90">
        <f t="shared" si="309"/>
        <v>82257.333333333328</v>
      </c>
      <c r="AA390" s="90">
        <f t="shared" si="309"/>
        <v>82257.333333333328</v>
      </c>
      <c r="AB390" s="90">
        <f t="shared" si="309"/>
        <v>82257.333333333328</v>
      </c>
      <c r="AC390" s="90">
        <f t="shared" si="309"/>
        <v>82257.333333333328</v>
      </c>
      <c r="AD390" s="90">
        <f t="shared" si="309"/>
        <v>82257.333333333328</v>
      </c>
      <c r="AE390" s="91">
        <f t="shared" si="268"/>
        <v>987088.00000000012</v>
      </c>
      <c r="AF390" s="90">
        <f t="shared" si="301"/>
        <v>13670.88</v>
      </c>
      <c r="AG390" s="90">
        <f t="shared" si="302"/>
        <v>13670.88</v>
      </c>
      <c r="AH390" s="90">
        <f t="shared" si="303"/>
        <v>13670.88</v>
      </c>
      <c r="AI390" s="90">
        <f t="shared" si="304"/>
        <v>13670.88</v>
      </c>
      <c r="AJ390" s="91">
        <v>54683.519999999997</v>
      </c>
      <c r="AK390" s="92"/>
    </row>
    <row r="391" spans="1:37" x14ac:dyDescent="0.25">
      <c r="A391" s="86">
        <f t="shared" si="308"/>
        <v>361</v>
      </c>
      <c r="B391" s="86"/>
      <c r="C391" s="86">
        <f t="shared" si="307"/>
        <v>27</v>
      </c>
      <c r="D391" s="87" t="s">
        <v>771</v>
      </c>
      <c r="E391" s="99">
        <v>553</v>
      </c>
      <c r="F391" s="77" t="str">
        <f t="shared" si="292"/>
        <v>от 100 до 900 жителей</v>
      </c>
      <c r="G391" s="100">
        <f t="shared" si="293"/>
        <v>1</v>
      </c>
      <c r="H391" s="88" t="str">
        <f t="shared" si="269"/>
        <v>1</v>
      </c>
      <c r="I391" s="80" t="str">
        <f t="shared" si="294"/>
        <v>не соответствует</v>
      </c>
      <c r="J391" s="80" t="str">
        <f t="shared" si="270"/>
        <v>0,75</v>
      </c>
      <c r="K391" s="80">
        <v>0</v>
      </c>
      <c r="L391" s="80" t="str">
        <f t="shared" si="295"/>
        <v>укомплектован</v>
      </c>
      <c r="M391" s="80" t="str">
        <f t="shared" si="271"/>
        <v>1</v>
      </c>
      <c r="N391" s="102"/>
      <c r="O391" s="81">
        <f t="shared" si="296"/>
        <v>0.75</v>
      </c>
      <c r="P391" s="89">
        <f t="shared" si="297"/>
        <v>1316117</v>
      </c>
      <c r="Q391" s="89">
        <f t="shared" si="298"/>
        <v>987087.75</v>
      </c>
      <c r="R391" s="89">
        <f t="shared" si="299"/>
        <v>987088</v>
      </c>
      <c r="S391" s="90">
        <f t="shared" si="305"/>
        <v>82257.333333333328</v>
      </c>
      <c r="T391" s="90">
        <f t="shared" si="309"/>
        <v>82257.333333333328</v>
      </c>
      <c r="U391" s="90">
        <f t="shared" si="309"/>
        <v>82257.333333333328</v>
      </c>
      <c r="V391" s="90">
        <f t="shared" si="309"/>
        <v>82257.333333333328</v>
      </c>
      <c r="W391" s="90">
        <f t="shared" si="309"/>
        <v>82257.333333333328</v>
      </c>
      <c r="X391" s="90">
        <f t="shared" si="309"/>
        <v>82257.333333333328</v>
      </c>
      <c r="Y391" s="90">
        <f t="shared" si="309"/>
        <v>82257.333333333328</v>
      </c>
      <c r="Z391" s="90">
        <f t="shared" si="309"/>
        <v>82257.333333333328</v>
      </c>
      <c r="AA391" s="90">
        <f t="shared" si="309"/>
        <v>82257.333333333328</v>
      </c>
      <c r="AB391" s="90">
        <f t="shared" si="309"/>
        <v>82257.333333333328</v>
      </c>
      <c r="AC391" s="90">
        <f t="shared" si="309"/>
        <v>82257.333333333328</v>
      </c>
      <c r="AD391" s="90">
        <f t="shared" si="309"/>
        <v>82257.333333333328</v>
      </c>
      <c r="AE391" s="91">
        <f t="shared" si="268"/>
        <v>987088.00000000012</v>
      </c>
      <c r="AF391" s="90">
        <f t="shared" si="301"/>
        <v>11700</v>
      </c>
      <c r="AG391" s="90">
        <f t="shared" si="302"/>
        <v>11700</v>
      </c>
      <c r="AH391" s="90">
        <f t="shared" si="303"/>
        <v>11700</v>
      </c>
      <c r="AI391" s="90">
        <f t="shared" si="304"/>
        <v>11700</v>
      </c>
      <c r="AJ391" s="91">
        <v>46800</v>
      </c>
      <c r="AK391" s="92"/>
    </row>
    <row r="392" spans="1:37" x14ac:dyDescent="0.25">
      <c r="A392" s="86">
        <f t="shared" si="308"/>
        <v>362</v>
      </c>
      <c r="B392" s="86"/>
      <c r="C392" s="86">
        <f t="shared" si="307"/>
        <v>28</v>
      </c>
      <c r="D392" s="87" t="s">
        <v>772</v>
      </c>
      <c r="E392" s="99">
        <v>303</v>
      </c>
      <c r="F392" s="77" t="str">
        <f t="shared" si="292"/>
        <v>от 100 до 900 жителей</v>
      </c>
      <c r="G392" s="100">
        <f t="shared" si="293"/>
        <v>1</v>
      </c>
      <c r="H392" s="88" t="str">
        <f t="shared" si="269"/>
        <v>1</v>
      </c>
      <c r="I392" s="80" t="str">
        <f t="shared" si="294"/>
        <v>соответствует</v>
      </c>
      <c r="J392" s="80" t="str">
        <f t="shared" si="270"/>
        <v>1</v>
      </c>
      <c r="K392" s="80">
        <v>1</v>
      </c>
      <c r="L392" s="80" t="str">
        <f t="shared" si="295"/>
        <v>укомплектован</v>
      </c>
      <c r="M392" s="80" t="str">
        <f t="shared" si="271"/>
        <v>1</v>
      </c>
      <c r="N392" s="102"/>
      <c r="O392" s="81">
        <f t="shared" si="296"/>
        <v>1</v>
      </c>
      <c r="P392" s="89">
        <f t="shared" si="297"/>
        <v>1316117</v>
      </c>
      <c r="Q392" s="89">
        <f t="shared" si="298"/>
        <v>1316117</v>
      </c>
      <c r="R392" s="89">
        <f t="shared" si="299"/>
        <v>1316117</v>
      </c>
      <c r="S392" s="90">
        <f t="shared" si="305"/>
        <v>109676.41666666667</v>
      </c>
      <c r="T392" s="90">
        <f t="shared" si="309"/>
        <v>109676.41666666667</v>
      </c>
      <c r="U392" s="90">
        <f t="shared" si="309"/>
        <v>109676.41666666667</v>
      </c>
      <c r="V392" s="90">
        <f t="shared" si="309"/>
        <v>109676.41666666667</v>
      </c>
      <c r="W392" s="90">
        <f t="shared" si="309"/>
        <v>109676.41666666667</v>
      </c>
      <c r="X392" s="90">
        <f t="shared" si="309"/>
        <v>109676.41666666667</v>
      </c>
      <c r="Y392" s="90">
        <f t="shared" si="309"/>
        <v>109676.41666666667</v>
      </c>
      <c r="Z392" s="90">
        <f t="shared" si="309"/>
        <v>109676.41666666667</v>
      </c>
      <c r="AA392" s="90">
        <f t="shared" si="309"/>
        <v>109676.41666666667</v>
      </c>
      <c r="AB392" s="90">
        <f t="shared" si="309"/>
        <v>109676.41666666667</v>
      </c>
      <c r="AC392" s="90">
        <f t="shared" si="309"/>
        <v>109676.41666666667</v>
      </c>
      <c r="AD392" s="90">
        <f t="shared" si="309"/>
        <v>109676.41666666667</v>
      </c>
      <c r="AE392" s="91">
        <f t="shared" si="268"/>
        <v>1316117</v>
      </c>
      <c r="AF392" s="90">
        <f t="shared" si="301"/>
        <v>13670.88</v>
      </c>
      <c r="AG392" s="90">
        <f t="shared" si="302"/>
        <v>13670.88</v>
      </c>
      <c r="AH392" s="90">
        <f t="shared" si="303"/>
        <v>13670.88</v>
      </c>
      <c r="AI392" s="90">
        <f t="shared" si="304"/>
        <v>13670.88</v>
      </c>
      <c r="AJ392" s="91">
        <v>54683.519999999997</v>
      </c>
      <c r="AK392" s="92"/>
    </row>
    <row r="393" spans="1:37" x14ac:dyDescent="0.25">
      <c r="A393" s="86">
        <f t="shared" si="308"/>
        <v>363</v>
      </c>
      <c r="B393" s="86"/>
      <c r="C393" s="86">
        <f t="shared" si="307"/>
        <v>29</v>
      </c>
      <c r="D393" s="87" t="s">
        <v>773</v>
      </c>
      <c r="E393" s="99">
        <v>88</v>
      </c>
      <c r="F393" s="77" t="str">
        <f t="shared" si="292"/>
        <v>до 100 жителей</v>
      </c>
      <c r="G393" s="100">
        <f t="shared" si="293"/>
        <v>0</v>
      </c>
      <c r="H393" s="88">
        <f t="shared" si="269"/>
        <v>0.9</v>
      </c>
      <c r="I393" s="80" t="str">
        <f t="shared" si="294"/>
        <v>не соответствует</v>
      </c>
      <c r="J393" s="80" t="str">
        <f t="shared" si="270"/>
        <v>0,75</v>
      </c>
      <c r="K393" s="80">
        <v>0</v>
      </c>
      <c r="L393" s="80" t="str">
        <f t="shared" si="295"/>
        <v>укомплектован</v>
      </c>
      <c r="M393" s="80" t="str">
        <f t="shared" si="271"/>
        <v>1</v>
      </c>
      <c r="N393" s="102"/>
      <c r="O393" s="81">
        <f t="shared" si="296"/>
        <v>0.67500000000000004</v>
      </c>
      <c r="P393" s="89">
        <f t="shared" si="297"/>
        <v>1184505.3</v>
      </c>
      <c r="Q393" s="89">
        <f t="shared" si="298"/>
        <v>888378.97500000009</v>
      </c>
      <c r="R393" s="89">
        <f t="shared" si="299"/>
        <v>888379</v>
      </c>
      <c r="S393" s="90">
        <f t="shared" si="305"/>
        <v>74031.583333333328</v>
      </c>
      <c r="T393" s="90">
        <f t="shared" si="309"/>
        <v>74031.583333333328</v>
      </c>
      <c r="U393" s="90">
        <f t="shared" si="309"/>
        <v>74031.583333333328</v>
      </c>
      <c r="V393" s="90">
        <f t="shared" si="309"/>
        <v>74031.583333333328</v>
      </c>
      <c r="W393" s="90">
        <f t="shared" si="309"/>
        <v>74031.583333333328</v>
      </c>
      <c r="X393" s="90">
        <f t="shared" si="309"/>
        <v>74031.583333333328</v>
      </c>
      <c r="Y393" s="90">
        <f t="shared" si="309"/>
        <v>74031.583333333328</v>
      </c>
      <c r="Z393" s="90">
        <f t="shared" si="309"/>
        <v>74031.583333333328</v>
      </c>
      <c r="AA393" s="90">
        <f t="shared" si="309"/>
        <v>74031.583333333328</v>
      </c>
      <c r="AB393" s="90">
        <f t="shared" si="309"/>
        <v>74031.583333333328</v>
      </c>
      <c r="AC393" s="90">
        <f t="shared" si="309"/>
        <v>74031.583333333328</v>
      </c>
      <c r="AD393" s="90">
        <f t="shared" si="309"/>
        <v>74031.583333333328</v>
      </c>
      <c r="AE393" s="91">
        <f t="shared" si="268"/>
        <v>888379.00000000012</v>
      </c>
      <c r="AF393" s="90">
        <f t="shared" si="301"/>
        <v>0</v>
      </c>
      <c r="AG393" s="90">
        <f t="shared" si="302"/>
        <v>0</v>
      </c>
      <c r="AH393" s="90">
        <f t="shared" si="303"/>
        <v>0</v>
      </c>
      <c r="AI393" s="90">
        <f t="shared" si="304"/>
        <v>0</v>
      </c>
      <c r="AJ393" s="91"/>
      <c r="AK393" s="92"/>
    </row>
    <row r="394" spans="1:37" x14ac:dyDescent="0.25">
      <c r="A394" s="86">
        <f t="shared" si="308"/>
        <v>364</v>
      </c>
      <c r="B394" s="86"/>
      <c r="C394" s="86">
        <f t="shared" si="307"/>
        <v>30</v>
      </c>
      <c r="D394" s="87" t="s">
        <v>774</v>
      </c>
      <c r="E394" s="99">
        <v>207</v>
      </c>
      <c r="F394" s="77" t="str">
        <f t="shared" si="292"/>
        <v>от 100 до 900 жителей</v>
      </c>
      <c r="G394" s="100">
        <f t="shared" si="293"/>
        <v>1</v>
      </c>
      <c r="H394" s="88" t="str">
        <f t="shared" si="269"/>
        <v>1</v>
      </c>
      <c r="I394" s="80" t="str">
        <f t="shared" si="294"/>
        <v>не соответствует</v>
      </c>
      <c r="J394" s="80" t="str">
        <f t="shared" si="270"/>
        <v>0,75</v>
      </c>
      <c r="K394" s="80">
        <v>0</v>
      </c>
      <c r="L394" s="80" t="str">
        <f t="shared" si="295"/>
        <v>укомплектован</v>
      </c>
      <c r="M394" s="80" t="str">
        <f t="shared" si="271"/>
        <v>1</v>
      </c>
      <c r="N394" s="102"/>
      <c r="O394" s="81">
        <f t="shared" si="296"/>
        <v>0.75</v>
      </c>
      <c r="P394" s="89">
        <f t="shared" si="297"/>
        <v>1316117</v>
      </c>
      <c r="Q394" s="89">
        <f t="shared" si="298"/>
        <v>987087.75</v>
      </c>
      <c r="R394" s="89">
        <f t="shared" si="299"/>
        <v>987088</v>
      </c>
      <c r="S394" s="90">
        <f t="shared" si="305"/>
        <v>82257.333333333328</v>
      </c>
      <c r="T394" s="90">
        <f t="shared" si="309"/>
        <v>82257.333333333328</v>
      </c>
      <c r="U394" s="90">
        <f t="shared" si="309"/>
        <v>82257.333333333328</v>
      </c>
      <c r="V394" s="90">
        <f t="shared" si="309"/>
        <v>82257.333333333328</v>
      </c>
      <c r="W394" s="90">
        <f t="shared" si="309"/>
        <v>82257.333333333328</v>
      </c>
      <c r="X394" s="90">
        <f t="shared" si="309"/>
        <v>82257.333333333328</v>
      </c>
      <c r="Y394" s="90">
        <f t="shared" si="309"/>
        <v>82257.333333333328</v>
      </c>
      <c r="Z394" s="90">
        <f t="shared" si="309"/>
        <v>82257.333333333328</v>
      </c>
      <c r="AA394" s="90">
        <f t="shared" si="309"/>
        <v>82257.333333333328</v>
      </c>
      <c r="AB394" s="90">
        <f t="shared" si="309"/>
        <v>82257.333333333328</v>
      </c>
      <c r="AC394" s="90">
        <f t="shared" si="309"/>
        <v>82257.333333333328</v>
      </c>
      <c r="AD394" s="90">
        <f t="shared" si="309"/>
        <v>82257.333333333328</v>
      </c>
      <c r="AE394" s="91">
        <f t="shared" si="268"/>
        <v>987088.00000000012</v>
      </c>
      <c r="AF394" s="90">
        <f t="shared" si="301"/>
        <v>13670.88</v>
      </c>
      <c r="AG394" s="90">
        <f t="shared" si="302"/>
        <v>13670.88</v>
      </c>
      <c r="AH394" s="90">
        <f t="shared" si="303"/>
        <v>13670.88</v>
      </c>
      <c r="AI394" s="90">
        <f t="shared" si="304"/>
        <v>13670.88</v>
      </c>
      <c r="AJ394" s="91">
        <v>54683.519999999997</v>
      </c>
      <c r="AK394" s="92"/>
    </row>
    <row r="395" spans="1:37" x14ac:dyDescent="0.25">
      <c r="A395" s="72"/>
      <c r="B395" s="72">
        <v>19</v>
      </c>
      <c r="C395" s="72"/>
      <c r="D395" s="74" t="s">
        <v>775</v>
      </c>
      <c r="E395" s="99"/>
      <c r="F395" s="77"/>
      <c r="G395" s="100"/>
      <c r="H395" s="88"/>
      <c r="I395" s="80"/>
      <c r="J395" s="80"/>
      <c r="K395" s="80"/>
      <c r="L395" s="80"/>
      <c r="M395" s="80"/>
      <c r="N395" s="102"/>
      <c r="O395" s="81"/>
      <c r="P395" s="82">
        <f t="shared" ref="P395:AD395" si="310">SUM(P396:P409)</f>
        <v>18425638</v>
      </c>
      <c r="Q395" s="82">
        <f t="shared" si="310"/>
        <v>14477287</v>
      </c>
      <c r="R395" s="82">
        <f t="shared" si="310"/>
        <v>13736974</v>
      </c>
      <c r="S395" s="83">
        <f t="shared" si="310"/>
        <v>1144747.8333333335</v>
      </c>
      <c r="T395" s="83">
        <f t="shared" si="310"/>
        <v>1144747.8333333335</v>
      </c>
      <c r="U395" s="83">
        <f t="shared" si="310"/>
        <v>1144747.8333333335</v>
      </c>
      <c r="V395" s="83">
        <f t="shared" si="310"/>
        <v>1144747.8333333335</v>
      </c>
      <c r="W395" s="83">
        <f t="shared" si="310"/>
        <v>1144747.8333333335</v>
      </c>
      <c r="X395" s="83">
        <f t="shared" si="310"/>
        <v>1144747.8333333335</v>
      </c>
      <c r="Y395" s="83">
        <f t="shared" si="310"/>
        <v>1144747.8333333335</v>
      </c>
      <c r="Z395" s="83">
        <f t="shared" si="310"/>
        <v>1144747.8333333335</v>
      </c>
      <c r="AA395" s="83">
        <f t="shared" si="310"/>
        <v>1144747.8333333335</v>
      </c>
      <c r="AB395" s="83">
        <f t="shared" si="310"/>
        <v>1144747.8333333335</v>
      </c>
      <c r="AC395" s="83">
        <f t="shared" si="310"/>
        <v>1144747.8333333335</v>
      </c>
      <c r="AD395" s="83">
        <f t="shared" si="310"/>
        <v>1144747.8333333335</v>
      </c>
      <c r="AE395" s="84">
        <f>SUM(AE396:AE409)</f>
        <v>13736974</v>
      </c>
      <c r="AF395" s="85">
        <f t="shared" ref="AF395:AI395" si="311">SUM(AF396:AF409)</f>
        <v>113183.52</v>
      </c>
      <c r="AG395" s="85">
        <f t="shared" si="311"/>
        <v>113183.52</v>
      </c>
      <c r="AH395" s="85">
        <f t="shared" si="311"/>
        <v>113183.52</v>
      </c>
      <c r="AI395" s="85">
        <f t="shared" si="311"/>
        <v>113183.52</v>
      </c>
      <c r="AJ395" s="84">
        <f>SUM(AJ396:AJ409)</f>
        <v>452734.08</v>
      </c>
      <c r="AK395" s="94"/>
    </row>
    <row r="396" spans="1:37" x14ac:dyDescent="0.25">
      <c r="A396" s="86">
        <f>A394+1</f>
        <v>365</v>
      </c>
      <c r="B396" s="86"/>
      <c r="C396" s="86">
        <v>1</v>
      </c>
      <c r="D396" s="87" t="s">
        <v>776</v>
      </c>
      <c r="E396" s="99">
        <v>449</v>
      </c>
      <c r="F396" s="77" t="str">
        <f t="shared" ref="F396:F409" si="312">IF(G396=0,"до 100 жителей",IF(G396=1,"от 100 до 900 жителей",IF(G396=2,"от 900 до 1500 жителей",IF(G396=3,"от 1500 до 2000 жителей",IF(G396=4,"более 2000 жителей")))))</f>
        <v>от 100 до 900 жителей</v>
      </c>
      <c r="G396" s="100">
        <f t="shared" ref="G396:G409" si="313">IF(E396&lt;100,0,(IF(E396&lt;900,1,(IF(E396&lt;1500,2,IF(E396&lt;2000,3,4))))))</f>
        <v>1</v>
      </c>
      <c r="H396" s="88" t="str">
        <f t="shared" si="269"/>
        <v>1</v>
      </c>
      <c r="I396" s="80" t="str">
        <f t="shared" ref="I396:I409" si="314">IF(K396=0,"не соответствует",IF(K396=1,"соответствует",))</f>
        <v>не соответствует</v>
      </c>
      <c r="J396" s="80" t="str">
        <f t="shared" si="270"/>
        <v>0,75</v>
      </c>
      <c r="K396" s="80">
        <v>0</v>
      </c>
      <c r="L396" s="80" t="str">
        <f t="shared" ref="L396:L409" si="315">IF(N396=0,"укомплектован",IF(N396=1,"не укомплектован",))</f>
        <v>укомплектован</v>
      </c>
      <c r="M396" s="80" t="str">
        <f t="shared" si="271"/>
        <v>1</v>
      </c>
      <c r="N396" s="102">
        <v>0</v>
      </c>
      <c r="O396" s="81">
        <f t="shared" ref="O396:O409" si="316">H396*J396*M396</f>
        <v>0.75</v>
      </c>
      <c r="P396" s="89">
        <f t="shared" ref="P396:P409" si="317">IF(G396=0,$E$3*H396,IF(G396=4,$E$5*H396,IF(G396=1,$E$3,IF(G396=2,$E$4,IF(G396=3,$E$5)))))</f>
        <v>1316117</v>
      </c>
      <c r="Q396" s="89">
        <f t="shared" ref="Q396:Q409" si="318">IF(K396=0,P396*$I$7,P396)</f>
        <v>987087.75</v>
      </c>
      <c r="R396" s="89">
        <f t="shared" ref="R396:R409" si="319">ROUND(IF(N396=1,Q396*$R$7,Q396),0)</f>
        <v>987088</v>
      </c>
      <c r="S396" s="90">
        <f>R396/12</f>
        <v>82257.333333333328</v>
      </c>
      <c r="T396" s="90">
        <f>S396</f>
        <v>82257.333333333328</v>
      </c>
      <c r="U396" s="90">
        <f t="shared" ref="U396:AD396" si="320">T396</f>
        <v>82257.333333333328</v>
      </c>
      <c r="V396" s="90">
        <f t="shared" si="320"/>
        <v>82257.333333333328</v>
      </c>
      <c r="W396" s="90">
        <f t="shared" si="320"/>
        <v>82257.333333333328</v>
      </c>
      <c r="X396" s="90">
        <f t="shared" si="320"/>
        <v>82257.333333333328</v>
      </c>
      <c r="Y396" s="90">
        <f t="shared" si="320"/>
        <v>82257.333333333328</v>
      </c>
      <c r="Z396" s="90">
        <f t="shared" si="320"/>
        <v>82257.333333333328</v>
      </c>
      <c r="AA396" s="90">
        <f t="shared" si="320"/>
        <v>82257.333333333328</v>
      </c>
      <c r="AB396" s="90">
        <f t="shared" si="320"/>
        <v>82257.333333333328</v>
      </c>
      <c r="AC396" s="90">
        <f t="shared" si="320"/>
        <v>82257.333333333328</v>
      </c>
      <c r="AD396" s="90">
        <f t="shared" si="320"/>
        <v>82257.333333333328</v>
      </c>
      <c r="AE396" s="91">
        <f t="shared" si="268"/>
        <v>987088.00000000012</v>
      </c>
      <c r="AF396" s="90">
        <f t="shared" ref="AF396:AF409" si="321">AJ396/4</f>
        <v>0</v>
      </c>
      <c r="AG396" s="90">
        <f t="shared" ref="AG396:AG409" si="322">AJ396/4</f>
        <v>0</v>
      </c>
      <c r="AH396" s="90">
        <f t="shared" ref="AH396:AH409" si="323">AJ396/4</f>
        <v>0</v>
      </c>
      <c r="AI396" s="90">
        <f t="shared" ref="AI396:AI409" si="324">AJ396/4</f>
        <v>0</v>
      </c>
      <c r="AJ396" s="91"/>
      <c r="AK396" s="92"/>
    </row>
    <row r="397" spans="1:37" x14ac:dyDescent="0.25">
      <c r="A397" s="86">
        <f t="shared" si="308"/>
        <v>366</v>
      </c>
      <c r="B397" s="86"/>
      <c r="C397" s="86">
        <f>C396+1</f>
        <v>2</v>
      </c>
      <c r="D397" s="87" t="s">
        <v>777</v>
      </c>
      <c r="E397" s="99">
        <v>732</v>
      </c>
      <c r="F397" s="77" t="str">
        <f t="shared" si="312"/>
        <v>от 100 до 900 жителей</v>
      </c>
      <c r="G397" s="100">
        <f t="shared" si="313"/>
        <v>1</v>
      </c>
      <c r="H397" s="88" t="str">
        <f t="shared" si="269"/>
        <v>1</v>
      </c>
      <c r="I397" s="80" t="str">
        <f t="shared" si="314"/>
        <v>не соответствует</v>
      </c>
      <c r="J397" s="80" t="str">
        <f t="shared" si="270"/>
        <v>0,75</v>
      </c>
      <c r="K397" s="80">
        <v>0</v>
      </c>
      <c r="L397" s="80" t="str">
        <f t="shared" si="315"/>
        <v>укомплектован</v>
      </c>
      <c r="M397" s="80" t="str">
        <f t="shared" si="271"/>
        <v>1</v>
      </c>
      <c r="N397" s="102"/>
      <c r="O397" s="81">
        <f t="shared" si="316"/>
        <v>0.75</v>
      </c>
      <c r="P397" s="89">
        <f t="shared" si="317"/>
        <v>1316117</v>
      </c>
      <c r="Q397" s="89">
        <f t="shared" si="318"/>
        <v>987087.75</v>
      </c>
      <c r="R397" s="89">
        <f t="shared" si="319"/>
        <v>987088</v>
      </c>
      <c r="S397" s="90">
        <f t="shared" ref="S397:S409" si="325">R397/12</f>
        <v>82257.333333333328</v>
      </c>
      <c r="T397" s="90">
        <f t="shared" ref="T397:AD409" si="326">S397</f>
        <v>82257.333333333328</v>
      </c>
      <c r="U397" s="90">
        <f t="shared" si="326"/>
        <v>82257.333333333328</v>
      </c>
      <c r="V397" s="90">
        <f t="shared" si="326"/>
        <v>82257.333333333328</v>
      </c>
      <c r="W397" s="90">
        <f t="shared" si="326"/>
        <v>82257.333333333328</v>
      </c>
      <c r="X397" s="90">
        <f t="shared" si="326"/>
        <v>82257.333333333328</v>
      </c>
      <c r="Y397" s="90">
        <f t="shared" si="326"/>
        <v>82257.333333333328</v>
      </c>
      <c r="Z397" s="90">
        <f t="shared" si="326"/>
        <v>82257.333333333328</v>
      </c>
      <c r="AA397" s="90">
        <f t="shared" si="326"/>
        <v>82257.333333333328</v>
      </c>
      <c r="AB397" s="90">
        <f t="shared" si="326"/>
        <v>82257.333333333328</v>
      </c>
      <c r="AC397" s="90">
        <f t="shared" si="326"/>
        <v>82257.333333333328</v>
      </c>
      <c r="AD397" s="90">
        <f t="shared" si="326"/>
        <v>82257.333333333328</v>
      </c>
      <c r="AE397" s="91">
        <f t="shared" si="268"/>
        <v>987088.00000000012</v>
      </c>
      <c r="AF397" s="90">
        <f t="shared" si="321"/>
        <v>11700</v>
      </c>
      <c r="AG397" s="90">
        <f t="shared" si="322"/>
        <v>11700</v>
      </c>
      <c r="AH397" s="90">
        <f t="shared" si="323"/>
        <v>11700</v>
      </c>
      <c r="AI397" s="90">
        <f t="shared" si="324"/>
        <v>11700</v>
      </c>
      <c r="AJ397" s="91">
        <v>46800</v>
      </c>
      <c r="AK397" s="92"/>
    </row>
    <row r="398" spans="1:37" x14ac:dyDescent="0.25">
      <c r="A398" s="86">
        <f t="shared" si="308"/>
        <v>367</v>
      </c>
      <c r="B398" s="86"/>
      <c r="C398" s="86">
        <f t="shared" ref="C398:C409" si="327">C397+1</f>
        <v>3</v>
      </c>
      <c r="D398" s="87" t="s">
        <v>778</v>
      </c>
      <c r="E398" s="99">
        <v>512</v>
      </c>
      <c r="F398" s="77" t="str">
        <f t="shared" si="312"/>
        <v>от 100 до 900 жителей</v>
      </c>
      <c r="G398" s="100">
        <f t="shared" si="313"/>
        <v>1</v>
      </c>
      <c r="H398" s="88" t="str">
        <f t="shared" si="269"/>
        <v>1</v>
      </c>
      <c r="I398" s="80" t="str">
        <f t="shared" si="314"/>
        <v>соответствует</v>
      </c>
      <c r="J398" s="80" t="str">
        <f t="shared" si="270"/>
        <v>1</v>
      </c>
      <c r="K398" s="80">
        <v>1</v>
      </c>
      <c r="L398" s="80" t="str">
        <f t="shared" si="315"/>
        <v>укомплектован</v>
      </c>
      <c r="M398" s="80" t="str">
        <f t="shared" si="271"/>
        <v>1</v>
      </c>
      <c r="N398" s="102"/>
      <c r="O398" s="81">
        <f t="shared" si="316"/>
        <v>1</v>
      </c>
      <c r="P398" s="89">
        <f t="shared" si="317"/>
        <v>1316117</v>
      </c>
      <c r="Q398" s="89">
        <f t="shared" si="318"/>
        <v>1316117</v>
      </c>
      <c r="R398" s="89">
        <f t="shared" si="319"/>
        <v>1316117</v>
      </c>
      <c r="S398" s="90">
        <f t="shared" si="325"/>
        <v>109676.41666666667</v>
      </c>
      <c r="T398" s="90">
        <f t="shared" si="326"/>
        <v>109676.41666666667</v>
      </c>
      <c r="U398" s="90">
        <f t="shared" si="326"/>
        <v>109676.41666666667</v>
      </c>
      <c r="V398" s="90">
        <f t="shared" si="326"/>
        <v>109676.41666666667</v>
      </c>
      <c r="W398" s="90">
        <f t="shared" si="326"/>
        <v>109676.41666666667</v>
      </c>
      <c r="X398" s="90">
        <f t="shared" si="326"/>
        <v>109676.41666666667</v>
      </c>
      <c r="Y398" s="90">
        <f t="shared" si="326"/>
        <v>109676.41666666667</v>
      </c>
      <c r="Z398" s="90">
        <f t="shared" si="326"/>
        <v>109676.41666666667</v>
      </c>
      <c r="AA398" s="90">
        <f t="shared" si="326"/>
        <v>109676.41666666667</v>
      </c>
      <c r="AB398" s="90">
        <f t="shared" si="326"/>
        <v>109676.41666666667</v>
      </c>
      <c r="AC398" s="90">
        <f t="shared" si="326"/>
        <v>109676.41666666667</v>
      </c>
      <c r="AD398" s="90">
        <f t="shared" si="326"/>
        <v>109676.41666666667</v>
      </c>
      <c r="AE398" s="91">
        <f t="shared" si="268"/>
        <v>1316117</v>
      </c>
      <c r="AF398" s="90">
        <f t="shared" si="321"/>
        <v>13670.88</v>
      </c>
      <c r="AG398" s="90">
        <f t="shared" si="322"/>
        <v>13670.88</v>
      </c>
      <c r="AH398" s="90">
        <f t="shared" si="323"/>
        <v>13670.88</v>
      </c>
      <c r="AI398" s="90">
        <f t="shared" si="324"/>
        <v>13670.88</v>
      </c>
      <c r="AJ398" s="91">
        <v>54683.519999999997</v>
      </c>
      <c r="AK398" s="92"/>
    </row>
    <row r="399" spans="1:37" x14ac:dyDescent="0.25">
      <c r="A399" s="86">
        <f t="shared" si="308"/>
        <v>368</v>
      </c>
      <c r="B399" s="86"/>
      <c r="C399" s="86">
        <f t="shared" si="327"/>
        <v>4</v>
      </c>
      <c r="D399" s="87" t="s">
        <v>779</v>
      </c>
      <c r="E399" s="99">
        <v>418</v>
      </c>
      <c r="F399" s="77" t="str">
        <f t="shared" si="312"/>
        <v>от 100 до 900 жителей</v>
      </c>
      <c r="G399" s="100">
        <f t="shared" si="313"/>
        <v>1</v>
      </c>
      <c r="H399" s="88" t="str">
        <f t="shared" ref="H399:H462" si="328">IF(AND(E399&gt;0,E399&lt;=99),0.9,IF(E399&gt;=2000,1.1,"1"))</f>
        <v>1</v>
      </c>
      <c r="I399" s="80" t="str">
        <f t="shared" si="314"/>
        <v>не соответствует</v>
      </c>
      <c r="J399" s="80" t="str">
        <f t="shared" ref="J399:J462" si="329">IF(K399=0,"0,75",IF(K399=1,"1",))</f>
        <v>0,75</v>
      </c>
      <c r="K399" s="80">
        <v>0</v>
      </c>
      <c r="L399" s="80" t="str">
        <f t="shared" si="315"/>
        <v>не укомплектован</v>
      </c>
      <c r="M399" s="80" t="str">
        <f t="shared" ref="M399:M462" si="330">IF(N399=0,"1",IF(N399=1,"0,25",))</f>
        <v>0,25</v>
      </c>
      <c r="N399" s="103">
        <v>1</v>
      </c>
      <c r="O399" s="81">
        <f t="shared" si="316"/>
        <v>0.1875</v>
      </c>
      <c r="P399" s="89">
        <f t="shared" si="317"/>
        <v>1316117</v>
      </c>
      <c r="Q399" s="89">
        <f t="shared" si="318"/>
        <v>987087.75</v>
      </c>
      <c r="R399" s="89">
        <f t="shared" si="319"/>
        <v>246772</v>
      </c>
      <c r="S399" s="90">
        <f t="shared" si="325"/>
        <v>20564.333333333332</v>
      </c>
      <c r="T399" s="90">
        <f t="shared" si="326"/>
        <v>20564.333333333332</v>
      </c>
      <c r="U399" s="90">
        <f t="shared" si="326"/>
        <v>20564.333333333332</v>
      </c>
      <c r="V399" s="90">
        <f t="shared" si="326"/>
        <v>20564.333333333332</v>
      </c>
      <c r="W399" s="90">
        <f t="shared" si="326"/>
        <v>20564.333333333332</v>
      </c>
      <c r="X399" s="90">
        <f t="shared" si="326"/>
        <v>20564.333333333332</v>
      </c>
      <c r="Y399" s="90">
        <f t="shared" si="326"/>
        <v>20564.333333333332</v>
      </c>
      <c r="Z399" s="90">
        <f t="shared" si="326"/>
        <v>20564.333333333332</v>
      </c>
      <c r="AA399" s="90">
        <f t="shared" si="326"/>
        <v>20564.333333333332</v>
      </c>
      <c r="AB399" s="90">
        <f t="shared" si="326"/>
        <v>20564.333333333332</v>
      </c>
      <c r="AC399" s="90">
        <f t="shared" si="326"/>
        <v>20564.333333333332</v>
      </c>
      <c r="AD399" s="90">
        <f t="shared" si="326"/>
        <v>20564.333333333332</v>
      </c>
      <c r="AE399" s="91">
        <f t="shared" ref="AE399:AE462" si="331">SUM(S399:AD399)</f>
        <v>246772.00000000003</v>
      </c>
      <c r="AF399" s="90">
        <f t="shared" si="321"/>
        <v>11700</v>
      </c>
      <c r="AG399" s="90">
        <f t="shared" si="322"/>
        <v>11700</v>
      </c>
      <c r="AH399" s="90">
        <f t="shared" si="323"/>
        <v>11700</v>
      </c>
      <c r="AI399" s="90">
        <f t="shared" si="324"/>
        <v>11700</v>
      </c>
      <c r="AJ399" s="91">
        <v>46800</v>
      </c>
      <c r="AK399" s="92"/>
    </row>
    <row r="400" spans="1:37" ht="30" x14ac:dyDescent="0.25">
      <c r="A400" s="86">
        <f t="shared" si="308"/>
        <v>369</v>
      </c>
      <c r="B400" s="86"/>
      <c r="C400" s="86">
        <f t="shared" si="327"/>
        <v>5</v>
      </c>
      <c r="D400" s="87" t="s">
        <v>780</v>
      </c>
      <c r="E400" s="99">
        <v>611</v>
      </c>
      <c r="F400" s="77" t="str">
        <f t="shared" si="312"/>
        <v>от 100 до 900 жителей</v>
      </c>
      <c r="G400" s="100">
        <f t="shared" si="313"/>
        <v>1</v>
      </c>
      <c r="H400" s="88" t="str">
        <f t="shared" si="328"/>
        <v>1</v>
      </c>
      <c r="I400" s="80" t="str">
        <f t="shared" si="314"/>
        <v>не соответствует</v>
      </c>
      <c r="J400" s="80" t="str">
        <f t="shared" si="329"/>
        <v>0,75</v>
      </c>
      <c r="K400" s="80">
        <v>0</v>
      </c>
      <c r="L400" s="80" t="str">
        <f t="shared" si="315"/>
        <v>укомплектован</v>
      </c>
      <c r="M400" s="80" t="str">
        <f t="shared" si="330"/>
        <v>1</v>
      </c>
      <c r="N400" s="102"/>
      <c r="O400" s="81">
        <f t="shared" si="316"/>
        <v>0.75</v>
      </c>
      <c r="P400" s="89">
        <f t="shared" si="317"/>
        <v>1316117</v>
      </c>
      <c r="Q400" s="89">
        <f t="shared" si="318"/>
        <v>987087.75</v>
      </c>
      <c r="R400" s="89">
        <f t="shared" si="319"/>
        <v>987088</v>
      </c>
      <c r="S400" s="90">
        <f t="shared" si="325"/>
        <v>82257.333333333328</v>
      </c>
      <c r="T400" s="90">
        <f t="shared" si="326"/>
        <v>82257.333333333328</v>
      </c>
      <c r="U400" s="90">
        <f t="shared" si="326"/>
        <v>82257.333333333328</v>
      </c>
      <c r="V400" s="90">
        <f t="shared" si="326"/>
        <v>82257.333333333328</v>
      </c>
      <c r="W400" s="90">
        <f t="shared" si="326"/>
        <v>82257.333333333328</v>
      </c>
      <c r="X400" s="90">
        <f t="shared" si="326"/>
        <v>82257.333333333328</v>
      </c>
      <c r="Y400" s="90">
        <f t="shared" si="326"/>
        <v>82257.333333333328</v>
      </c>
      <c r="Z400" s="90">
        <f t="shared" si="326"/>
        <v>82257.333333333328</v>
      </c>
      <c r="AA400" s="90">
        <f t="shared" si="326"/>
        <v>82257.333333333328</v>
      </c>
      <c r="AB400" s="90">
        <f t="shared" si="326"/>
        <v>82257.333333333328</v>
      </c>
      <c r="AC400" s="90">
        <f t="shared" si="326"/>
        <v>82257.333333333328</v>
      </c>
      <c r="AD400" s="90">
        <f t="shared" si="326"/>
        <v>82257.333333333328</v>
      </c>
      <c r="AE400" s="91">
        <f t="shared" si="331"/>
        <v>987088.00000000012</v>
      </c>
      <c r="AF400" s="90">
        <f t="shared" si="321"/>
        <v>11700</v>
      </c>
      <c r="AG400" s="90">
        <f t="shared" si="322"/>
        <v>11700</v>
      </c>
      <c r="AH400" s="90">
        <f t="shared" si="323"/>
        <v>11700</v>
      </c>
      <c r="AI400" s="90">
        <f t="shared" si="324"/>
        <v>11700</v>
      </c>
      <c r="AJ400" s="91">
        <v>46800</v>
      </c>
      <c r="AK400" s="92"/>
    </row>
    <row r="401" spans="1:37" x14ac:dyDescent="0.25">
      <c r="A401" s="86">
        <f t="shared" si="308"/>
        <v>370</v>
      </c>
      <c r="B401" s="86"/>
      <c r="C401" s="86">
        <f t="shared" si="327"/>
        <v>6</v>
      </c>
      <c r="D401" s="87" t="s">
        <v>781</v>
      </c>
      <c r="E401" s="99">
        <v>169</v>
      </c>
      <c r="F401" s="77" t="str">
        <f t="shared" si="312"/>
        <v>от 100 до 900 жителей</v>
      </c>
      <c r="G401" s="100">
        <f t="shared" si="313"/>
        <v>1</v>
      </c>
      <c r="H401" s="88" t="str">
        <f t="shared" si="328"/>
        <v>1</v>
      </c>
      <c r="I401" s="80" t="str">
        <f t="shared" si="314"/>
        <v>соответствует</v>
      </c>
      <c r="J401" s="80" t="str">
        <f t="shared" si="329"/>
        <v>1</v>
      </c>
      <c r="K401" s="80">
        <v>1</v>
      </c>
      <c r="L401" s="80" t="str">
        <f t="shared" si="315"/>
        <v>укомплектован</v>
      </c>
      <c r="M401" s="80" t="str">
        <f t="shared" si="330"/>
        <v>1</v>
      </c>
      <c r="N401" s="102"/>
      <c r="O401" s="81">
        <f t="shared" si="316"/>
        <v>1</v>
      </c>
      <c r="P401" s="89">
        <f t="shared" si="317"/>
        <v>1316117</v>
      </c>
      <c r="Q401" s="89">
        <f t="shared" si="318"/>
        <v>1316117</v>
      </c>
      <c r="R401" s="89">
        <f t="shared" si="319"/>
        <v>1316117</v>
      </c>
      <c r="S401" s="90">
        <f t="shared" si="325"/>
        <v>109676.41666666667</v>
      </c>
      <c r="T401" s="90">
        <f t="shared" si="326"/>
        <v>109676.41666666667</v>
      </c>
      <c r="U401" s="90">
        <f t="shared" si="326"/>
        <v>109676.41666666667</v>
      </c>
      <c r="V401" s="90">
        <f t="shared" si="326"/>
        <v>109676.41666666667</v>
      </c>
      <c r="W401" s="90">
        <f t="shared" si="326"/>
        <v>109676.41666666667</v>
      </c>
      <c r="X401" s="90">
        <f t="shared" si="326"/>
        <v>109676.41666666667</v>
      </c>
      <c r="Y401" s="90">
        <f t="shared" si="326"/>
        <v>109676.41666666667</v>
      </c>
      <c r="Z401" s="90">
        <f t="shared" si="326"/>
        <v>109676.41666666667</v>
      </c>
      <c r="AA401" s="90">
        <f t="shared" si="326"/>
        <v>109676.41666666667</v>
      </c>
      <c r="AB401" s="90">
        <f t="shared" si="326"/>
        <v>109676.41666666667</v>
      </c>
      <c r="AC401" s="90">
        <f t="shared" si="326"/>
        <v>109676.41666666667</v>
      </c>
      <c r="AD401" s="90">
        <f t="shared" si="326"/>
        <v>109676.41666666667</v>
      </c>
      <c r="AE401" s="91">
        <f t="shared" si="331"/>
        <v>1316117</v>
      </c>
      <c r="AF401" s="90">
        <f t="shared" si="321"/>
        <v>13670.88</v>
      </c>
      <c r="AG401" s="90">
        <f t="shared" si="322"/>
        <v>13670.88</v>
      </c>
      <c r="AH401" s="90">
        <f t="shared" si="323"/>
        <v>13670.88</v>
      </c>
      <c r="AI401" s="90">
        <f t="shared" si="324"/>
        <v>13670.88</v>
      </c>
      <c r="AJ401" s="91">
        <v>54683.519999999997</v>
      </c>
      <c r="AK401" s="92"/>
    </row>
    <row r="402" spans="1:37" x14ac:dyDescent="0.25">
      <c r="A402" s="86">
        <f t="shared" si="308"/>
        <v>371</v>
      </c>
      <c r="B402" s="86"/>
      <c r="C402" s="86">
        <f t="shared" si="327"/>
        <v>7</v>
      </c>
      <c r="D402" s="87" t="s">
        <v>782</v>
      </c>
      <c r="E402" s="99">
        <v>655</v>
      </c>
      <c r="F402" s="77" t="str">
        <f t="shared" si="312"/>
        <v>от 100 до 900 жителей</v>
      </c>
      <c r="G402" s="100">
        <f t="shared" si="313"/>
        <v>1</v>
      </c>
      <c r="H402" s="88" t="str">
        <f t="shared" si="328"/>
        <v>1</v>
      </c>
      <c r="I402" s="80" t="str">
        <f t="shared" si="314"/>
        <v>не соответствует</v>
      </c>
      <c r="J402" s="80" t="str">
        <f t="shared" si="329"/>
        <v>0,75</v>
      </c>
      <c r="K402" s="80">
        <v>0</v>
      </c>
      <c r="L402" s="80" t="str">
        <f t="shared" si="315"/>
        <v>укомплектован</v>
      </c>
      <c r="M402" s="80" t="str">
        <f t="shared" si="330"/>
        <v>1</v>
      </c>
      <c r="N402" s="102"/>
      <c r="O402" s="81">
        <f t="shared" si="316"/>
        <v>0.75</v>
      </c>
      <c r="P402" s="89">
        <f t="shared" si="317"/>
        <v>1316117</v>
      </c>
      <c r="Q402" s="89">
        <f t="shared" si="318"/>
        <v>987087.75</v>
      </c>
      <c r="R402" s="89">
        <f t="shared" si="319"/>
        <v>987088</v>
      </c>
      <c r="S402" s="90">
        <f t="shared" si="325"/>
        <v>82257.333333333328</v>
      </c>
      <c r="T402" s="90">
        <f t="shared" si="326"/>
        <v>82257.333333333328</v>
      </c>
      <c r="U402" s="90">
        <f t="shared" si="326"/>
        <v>82257.333333333328</v>
      </c>
      <c r="V402" s="90">
        <f t="shared" si="326"/>
        <v>82257.333333333328</v>
      </c>
      <c r="W402" s="90">
        <f t="shared" si="326"/>
        <v>82257.333333333328</v>
      </c>
      <c r="X402" s="90">
        <f t="shared" si="326"/>
        <v>82257.333333333328</v>
      </c>
      <c r="Y402" s="90">
        <f t="shared" si="326"/>
        <v>82257.333333333328</v>
      </c>
      <c r="Z402" s="90">
        <f t="shared" si="326"/>
        <v>82257.333333333328</v>
      </c>
      <c r="AA402" s="90">
        <f t="shared" si="326"/>
        <v>82257.333333333328</v>
      </c>
      <c r="AB402" s="90">
        <f t="shared" si="326"/>
        <v>82257.333333333328</v>
      </c>
      <c r="AC402" s="90">
        <f t="shared" si="326"/>
        <v>82257.333333333328</v>
      </c>
      <c r="AD402" s="90">
        <f t="shared" si="326"/>
        <v>82257.333333333328</v>
      </c>
      <c r="AE402" s="91">
        <f t="shared" si="331"/>
        <v>987088.00000000012</v>
      </c>
      <c r="AF402" s="90">
        <f t="shared" si="321"/>
        <v>13670.88</v>
      </c>
      <c r="AG402" s="90">
        <f t="shared" si="322"/>
        <v>13670.88</v>
      </c>
      <c r="AH402" s="90">
        <f t="shared" si="323"/>
        <v>13670.88</v>
      </c>
      <c r="AI402" s="90">
        <f t="shared" si="324"/>
        <v>13670.88</v>
      </c>
      <c r="AJ402" s="91">
        <v>54683.519999999997</v>
      </c>
      <c r="AK402" s="92"/>
    </row>
    <row r="403" spans="1:37" ht="30" x14ac:dyDescent="0.25">
      <c r="A403" s="86">
        <f t="shared" si="308"/>
        <v>372</v>
      </c>
      <c r="B403" s="86"/>
      <c r="C403" s="86">
        <f t="shared" si="327"/>
        <v>8</v>
      </c>
      <c r="D403" s="87" t="s">
        <v>783</v>
      </c>
      <c r="E403" s="99">
        <v>575</v>
      </c>
      <c r="F403" s="77" t="str">
        <f t="shared" si="312"/>
        <v>от 100 до 900 жителей</v>
      </c>
      <c r="G403" s="100">
        <f t="shared" si="313"/>
        <v>1</v>
      </c>
      <c r="H403" s="88" t="str">
        <f t="shared" si="328"/>
        <v>1</v>
      </c>
      <c r="I403" s="80" t="str">
        <f t="shared" si="314"/>
        <v>не соответствует</v>
      </c>
      <c r="J403" s="80" t="str">
        <f t="shared" si="329"/>
        <v>0,75</v>
      </c>
      <c r="K403" s="80">
        <v>0</v>
      </c>
      <c r="L403" s="80" t="str">
        <f t="shared" si="315"/>
        <v>укомплектован</v>
      </c>
      <c r="M403" s="80" t="str">
        <f t="shared" si="330"/>
        <v>1</v>
      </c>
      <c r="N403" s="102"/>
      <c r="O403" s="81">
        <f t="shared" si="316"/>
        <v>0.75</v>
      </c>
      <c r="P403" s="89">
        <f t="shared" si="317"/>
        <v>1316117</v>
      </c>
      <c r="Q403" s="89">
        <f t="shared" si="318"/>
        <v>987087.75</v>
      </c>
      <c r="R403" s="89">
        <f t="shared" si="319"/>
        <v>987088</v>
      </c>
      <c r="S403" s="90">
        <f t="shared" si="325"/>
        <v>82257.333333333328</v>
      </c>
      <c r="T403" s="90">
        <f t="shared" si="326"/>
        <v>82257.333333333328</v>
      </c>
      <c r="U403" s="90">
        <f t="shared" si="326"/>
        <v>82257.333333333328</v>
      </c>
      <c r="V403" s="90">
        <f t="shared" si="326"/>
        <v>82257.333333333328</v>
      </c>
      <c r="W403" s="90">
        <f t="shared" si="326"/>
        <v>82257.333333333328</v>
      </c>
      <c r="X403" s="90">
        <f t="shared" si="326"/>
        <v>82257.333333333328</v>
      </c>
      <c r="Y403" s="90">
        <f t="shared" si="326"/>
        <v>82257.333333333328</v>
      </c>
      <c r="Z403" s="90">
        <f t="shared" si="326"/>
        <v>82257.333333333328</v>
      </c>
      <c r="AA403" s="90">
        <f t="shared" si="326"/>
        <v>82257.333333333328</v>
      </c>
      <c r="AB403" s="90">
        <f t="shared" si="326"/>
        <v>82257.333333333328</v>
      </c>
      <c r="AC403" s="90">
        <f t="shared" si="326"/>
        <v>82257.333333333328</v>
      </c>
      <c r="AD403" s="90">
        <f t="shared" si="326"/>
        <v>82257.333333333328</v>
      </c>
      <c r="AE403" s="91">
        <f t="shared" si="331"/>
        <v>987088.00000000012</v>
      </c>
      <c r="AF403" s="90">
        <f t="shared" si="321"/>
        <v>0</v>
      </c>
      <c r="AG403" s="90">
        <f t="shared" si="322"/>
        <v>0</v>
      </c>
      <c r="AH403" s="90">
        <f t="shared" si="323"/>
        <v>0</v>
      </c>
      <c r="AI403" s="90">
        <f t="shared" si="324"/>
        <v>0</v>
      </c>
      <c r="AJ403" s="91"/>
      <c r="AK403" s="92"/>
    </row>
    <row r="404" spans="1:37" x14ac:dyDescent="0.25">
      <c r="A404" s="86">
        <f t="shared" si="308"/>
        <v>373</v>
      </c>
      <c r="B404" s="86"/>
      <c r="C404" s="86">
        <f t="shared" si="327"/>
        <v>9</v>
      </c>
      <c r="D404" s="87" t="s">
        <v>784</v>
      </c>
      <c r="E404" s="99">
        <v>187</v>
      </c>
      <c r="F404" s="77" t="str">
        <f t="shared" si="312"/>
        <v>от 100 до 900 жителей</v>
      </c>
      <c r="G404" s="100">
        <f t="shared" si="313"/>
        <v>1</v>
      </c>
      <c r="H404" s="88" t="str">
        <f t="shared" si="328"/>
        <v>1</v>
      </c>
      <c r="I404" s="80" t="str">
        <f t="shared" si="314"/>
        <v>не соответствует</v>
      </c>
      <c r="J404" s="80" t="str">
        <f t="shared" si="329"/>
        <v>0,75</v>
      </c>
      <c r="K404" s="80">
        <v>0</v>
      </c>
      <c r="L404" s="80" t="str">
        <f t="shared" si="315"/>
        <v>укомплектован</v>
      </c>
      <c r="M404" s="80" t="str">
        <f t="shared" si="330"/>
        <v>1</v>
      </c>
      <c r="N404" s="102"/>
      <c r="O404" s="81">
        <f t="shared" si="316"/>
        <v>0.75</v>
      </c>
      <c r="P404" s="89">
        <f t="shared" si="317"/>
        <v>1316117</v>
      </c>
      <c r="Q404" s="89">
        <f t="shared" si="318"/>
        <v>987087.75</v>
      </c>
      <c r="R404" s="89">
        <f t="shared" si="319"/>
        <v>987088</v>
      </c>
      <c r="S404" s="90">
        <f t="shared" si="325"/>
        <v>82257.333333333328</v>
      </c>
      <c r="T404" s="90">
        <f t="shared" si="326"/>
        <v>82257.333333333328</v>
      </c>
      <c r="U404" s="90">
        <f t="shared" si="326"/>
        <v>82257.333333333328</v>
      </c>
      <c r="V404" s="90">
        <f t="shared" si="326"/>
        <v>82257.333333333328</v>
      </c>
      <c r="W404" s="90">
        <f t="shared" si="326"/>
        <v>82257.333333333328</v>
      </c>
      <c r="X404" s="90">
        <f t="shared" si="326"/>
        <v>82257.333333333328</v>
      </c>
      <c r="Y404" s="90">
        <f t="shared" si="326"/>
        <v>82257.333333333328</v>
      </c>
      <c r="Z404" s="90">
        <f t="shared" si="326"/>
        <v>82257.333333333328</v>
      </c>
      <c r="AA404" s="90">
        <f t="shared" si="326"/>
        <v>82257.333333333328</v>
      </c>
      <c r="AB404" s="90">
        <f t="shared" si="326"/>
        <v>82257.333333333328</v>
      </c>
      <c r="AC404" s="90">
        <f t="shared" si="326"/>
        <v>82257.333333333328</v>
      </c>
      <c r="AD404" s="90">
        <f t="shared" si="326"/>
        <v>82257.333333333328</v>
      </c>
      <c r="AE404" s="91">
        <f t="shared" si="331"/>
        <v>987088.00000000012</v>
      </c>
      <c r="AF404" s="90">
        <f t="shared" si="321"/>
        <v>0</v>
      </c>
      <c r="AG404" s="90">
        <f t="shared" si="322"/>
        <v>0</v>
      </c>
      <c r="AH404" s="90">
        <f t="shared" si="323"/>
        <v>0</v>
      </c>
      <c r="AI404" s="90">
        <f t="shared" si="324"/>
        <v>0</v>
      </c>
      <c r="AJ404" s="91"/>
      <c r="AK404" s="92"/>
    </row>
    <row r="405" spans="1:37" ht="30" x14ac:dyDescent="0.25">
      <c r="A405" s="86">
        <f t="shared" si="308"/>
        <v>374</v>
      </c>
      <c r="B405" s="86"/>
      <c r="C405" s="86">
        <f t="shared" si="327"/>
        <v>10</v>
      </c>
      <c r="D405" s="87" t="s">
        <v>785</v>
      </c>
      <c r="E405" s="99">
        <v>154</v>
      </c>
      <c r="F405" s="77" t="str">
        <f t="shared" si="312"/>
        <v>от 100 до 900 жителей</v>
      </c>
      <c r="G405" s="100">
        <f t="shared" si="313"/>
        <v>1</v>
      </c>
      <c r="H405" s="88" t="str">
        <f t="shared" si="328"/>
        <v>1</v>
      </c>
      <c r="I405" s="80" t="str">
        <f t="shared" si="314"/>
        <v>не соответствует</v>
      </c>
      <c r="J405" s="80" t="str">
        <f t="shared" si="329"/>
        <v>0,75</v>
      </c>
      <c r="K405" s="80">
        <v>0</v>
      </c>
      <c r="L405" s="80" t="str">
        <f t="shared" si="315"/>
        <v>укомплектован</v>
      </c>
      <c r="M405" s="80" t="str">
        <f t="shared" si="330"/>
        <v>1</v>
      </c>
      <c r="N405" s="102"/>
      <c r="O405" s="81">
        <f t="shared" si="316"/>
        <v>0.75</v>
      </c>
      <c r="P405" s="89">
        <f t="shared" si="317"/>
        <v>1316117</v>
      </c>
      <c r="Q405" s="89">
        <f t="shared" si="318"/>
        <v>987087.75</v>
      </c>
      <c r="R405" s="89">
        <f t="shared" si="319"/>
        <v>987088</v>
      </c>
      <c r="S405" s="90">
        <f t="shared" si="325"/>
        <v>82257.333333333328</v>
      </c>
      <c r="T405" s="90">
        <f t="shared" si="326"/>
        <v>82257.333333333328</v>
      </c>
      <c r="U405" s="90">
        <f t="shared" si="326"/>
        <v>82257.333333333328</v>
      </c>
      <c r="V405" s="90">
        <f t="shared" si="326"/>
        <v>82257.333333333328</v>
      </c>
      <c r="W405" s="90">
        <f t="shared" si="326"/>
        <v>82257.333333333328</v>
      </c>
      <c r="X405" s="90">
        <f t="shared" si="326"/>
        <v>82257.333333333328</v>
      </c>
      <c r="Y405" s="90">
        <f t="shared" si="326"/>
        <v>82257.333333333328</v>
      </c>
      <c r="Z405" s="90">
        <f t="shared" si="326"/>
        <v>82257.333333333328</v>
      </c>
      <c r="AA405" s="90">
        <f t="shared" si="326"/>
        <v>82257.333333333328</v>
      </c>
      <c r="AB405" s="90">
        <f t="shared" si="326"/>
        <v>82257.333333333328</v>
      </c>
      <c r="AC405" s="90">
        <f t="shared" si="326"/>
        <v>82257.333333333328</v>
      </c>
      <c r="AD405" s="90">
        <f t="shared" si="326"/>
        <v>82257.333333333328</v>
      </c>
      <c r="AE405" s="91">
        <f t="shared" si="331"/>
        <v>987088.00000000012</v>
      </c>
      <c r="AF405" s="90">
        <f t="shared" si="321"/>
        <v>0</v>
      </c>
      <c r="AG405" s="90">
        <f t="shared" si="322"/>
        <v>0</v>
      </c>
      <c r="AH405" s="90">
        <f t="shared" si="323"/>
        <v>0</v>
      </c>
      <c r="AI405" s="90">
        <f t="shared" si="324"/>
        <v>0</v>
      </c>
      <c r="AJ405" s="91"/>
      <c r="AK405" s="92"/>
    </row>
    <row r="406" spans="1:37" x14ac:dyDescent="0.25">
      <c r="A406" s="86">
        <f t="shared" si="308"/>
        <v>375</v>
      </c>
      <c r="B406" s="86"/>
      <c r="C406" s="86">
        <f t="shared" si="327"/>
        <v>11</v>
      </c>
      <c r="D406" s="87" t="s">
        <v>786</v>
      </c>
      <c r="E406" s="99">
        <v>222</v>
      </c>
      <c r="F406" s="77" t="str">
        <f t="shared" si="312"/>
        <v>от 100 до 900 жителей</v>
      </c>
      <c r="G406" s="100">
        <f t="shared" si="313"/>
        <v>1</v>
      </c>
      <c r="H406" s="88" t="str">
        <f t="shared" si="328"/>
        <v>1</v>
      </c>
      <c r="I406" s="80" t="str">
        <f t="shared" si="314"/>
        <v>не соответствует</v>
      </c>
      <c r="J406" s="80" t="str">
        <f t="shared" si="329"/>
        <v>0,75</v>
      </c>
      <c r="K406" s="80">
        <v>0</v>
      </c>
      <c r="L406" s="80" t="str">
        <f t="shared" si="315"/>
        <v>укомплектован</v>
      </c>
      <c r="M406" s="80" t="str">
        <f t="shared" si="330"/>
        <v>1</v>
      </c>
      <c r="N406" s="102"/>
      <c r="O406" s="81">
        <f t="shared" si="316"/>
        <v>0.75</v>
      </c>
      <c r="P406" s="89">
        <f t="shared" si="317"/>
        <v>1316117</v>
      </c>
      <c r="Q406" s="89">
        <f t="shared" si="318"/>
        <v>987087.75</v>
      </c>
      <c r="R406" s="89">
        <f t="shared" si="319"/>
        <v>987088</v>
      </c>
      <c r="S406" s="90">
        <f t="shared" si="325"/>
        <v>82257.333333333328</v>
      </c>
      <c r="T406" s="90">
        <f t="shared" si="326"/>
        <v>82257.333333333328</v>
      </c>
      <c r="U406" s="90">
        <f t="shared" si="326"/>
        <v>82257.333333333328</v>
      </c>
      <c r="V406" s="90">
        <f t="shared" si="326"/>
        <v>82257.333333333328</v>
      </c>
      <c r="W406" s="90">
        <f t="shared" si="326"/>
        <v>82257.333333333328</v>
      </c>
      <c r="X406" s="90">
        <f t="shared" si="326"/>
        <v>82257.333333333328</v>
      </c>
      <c r="Y406" s="90">
        <f t="shared" si="326"/>
        <v>82257.333333333328</v>
      </c>
      <c r="Z406" s="90">
        <f t="shared" si="326"/>
        <v>82257.333333333328</v>
      </c>
      <c r="AA406" s="90">
        <f t="shared" si="326"/>
        <v>82257.333333333328</v>
      </c>
      <c r="AB406" s="90">
        <f t="shared" si="326"/>
        <v>82257.333333333328</v>
      </c>
      <c r="AC406" s="90">
        <f t="shared" si="326"/>
        <v>82257.333333333328</v>
      </c>
      <c r="AD406" s="90">
        <f t="shared" si="326"/>
        <v>82257.333333333328</v>
      </c>
      <c r="AE406" s="91">
        <f t="shared" si="331"/>
        <v>987088.00000000012</v>
      </c>
      <c r="AF406" s="90">
        <f t="shared" si="321"/>
        <v>0</v>
      </c>
      <c r="AG406" s="90">
        <f t="shared" si="322"/>
        <v>0</v>
      </c>
      <c r="AH406" s="90">
        <f t="shared" si="323"/>
        <v>0</v>
      </c>
      <c r="AI406" s="90">
        <f t="shared" si="324"/>
        <v>0</v>
      </c>
      <c r="AJ406" s="91"/>
      <c r="AK406" s="92"/>
    </row>
    <row r="407" spans="1:37" x14ac:dyDescent="0.25">
      <c r="A407" s="86">
        <f t="shared" si="308"/>
        <v>376</v>
      </c>
      <c r="B407" s="86"/>
      <c r="C407" s="86">
        <f t="shared" si="327"/>
        <v>12</v>
      </c>
      <c r="D407" s="87" t="s">
        <v>787</v>
      </c>
      <c r="E407" s="99">
        <v>800</v>
      </c>
      <c r="F407" s="77" t="str">
        <f t="shared" si="312"/>
        <v>от 100 до 900 жителей</v>
      </c>
      <c r="G407" s="100">
        <f t="shared" si="313"/>
        <v>1</v>
      </c>
      <c r="H407" s="88" t="str">
        <f t="shared" si="328"/>
        <v>1</v>
      </c>
      <c r="I407" s="80" t="str">
        <f t="shared" si="314"/>
        <v>не соответствует</v>
      </c>
      <c r="J407" s="80" t="str">
        <f t="shared" si="329"/>
        <v>0,75</v>
      </c>
      <c r="K407" s="80">
        <v>0</v>
      </c>
      <c r="L407" s="80" t="str">
        <f t="shared" si="315"/>
        <v>укомплектован</v>
      </c>
      <c r="M407" s="80" t="str">
        <f t="shared" si="330"/>
        <v>1</v>
      </c>
      <c r="N407" s="102"/>
      <c r="O407" s="81">
        <f t="shared" si="316"/>
        <v>0.75</v>
      </c>
      <c r="P407" s="89">
        <f t="shared" si="317"/>
        <v>1316117</v>
      </c>
      <c r="Q407" s="89">
        <f t="shared" si="318"/>
        <v>987087.75</v>
      </c>
      <c r="R407" s="89">
        <f t="shared" si="319"/>
        <v>987088</v>
      </c>
      <c r="S407" s="90">
        <f t="shared" si="325"/>
        <v>82257.333333333328</v>
      </c>
      <c r="T407" s="90">
        <f t="shared" si="326"/>
        <v>82257.333333333328</v>
      </c>
      <c r="U407" s="90">
        <f t="shared" si="326"/>
        <v>82257.333333333328</v>
      </c>
      <c r="V407" s="90">
        <f t="shared" si="326"/>
        <v>82257.333333333328</v>
      </c>
      <c r="W407" s="90">
        <f t="shared" si="326"/>
        <v>82257.333333333328</v>
      </c>
      <c r="X407" s="90">
        <f t="shared" si="326"/>
        <v>82257.333333333328</v>
      </c>
      <c r="Y407" s="90">
        <f t="shared" si="326"/>
        <v>82257.333333333328</v>
      </c>
      <c r="Z407" s="90">
        <f t="shared" si="326"/>
        <v>82257.333333333328</v>
      </c>
      <c r="AA407" s="90">
        <f t="shared" si="326"/>
        <v>82257.333333333328</v>
      </c>
      <c r="AB407" s="90">
        <f t="shared" si="326"/>
        <v>82257.333333333328</v>
      </c>
      <c r="AC407" s="90">
        <f t="shared" si="326"/>
        <v>82257.333333333328</v>
      </c>
      <c r="AD407" s="90">
        <f t="shared" si="326"/>
        <v>82257.333333333328</v>
      </c>
      <c r="AE407" s="91">
        <f t="shared" si="331"/>
        <v>987088.00000000012</v>
      </c>
      <c r="AF407" s="90">
        <f t="shared" si="321"/>
        <v>11700</v>
      </c>
      <c r="AG407" s="90">
        <f t="shared" si="322"/>
        <v>11700</v>
      </c>
      <c r="AH407" s="90">
        <f t="shared" si="323"/>
        <v>11700</v>
      </c>
      <c r="AI407" s="90">
        <f t="shared" si="324"/>
        <v>11700</v>
      </c>
      <c r="AJ407" s="91">
        <v>46800</v>
      </c>
      <c r="AK407" s="92"/>
    </row>
    <row r="408" spans="1:37" x14ac:dyDescent="0.25">
      <c r="A408" s="86">
        <f t="shared" si="308"/>
        <v>377</v>
      </c>
      <c r="B408" s="86"/>
      <c r="C408" s="86">
        <f t="shared" si="327"/>
        <v>13</v>
      </c>
      <c r="D408" s="87" t="s">
        <v>788</v>
      </c>
      <c r="E408" s="99">
        <v>714</v>
      </c>
      <c r="F408" s="77" t="str">
        <f t="shared" si="312"/>
        <v>от 100 до 900 жителей</v>
      </c>
      <c r="G408" s="100">
        <f t="shared" si="313"/>
        <v>1</v>
      </c>
      <c r="H408" s="88" t="str">
        <f t="shared" si="328"/>
        <v>1</v>
      </c>
      <c r="I408" s="80" t="str">
        <f t="shared" si="314"/>
        <v>не соответствует</v>
      </c>
      <c r="J408" s="80" t="str">
        <f t="shared" si="329"/>
        <v>0,75</v>
      </c>
      <c r="K408" s="80">
        <v>0</v>
      </c>
      <c r="L408" s="80" t="str">
        <f t="shared" si="315"/>
        <v>укомплектован</v>
      </c>
      <c r="M408" s="80" t="str">
        <f t="shared" si="330"/>
        <v>1</v>
      </c>
      <c r="N408" s="102"/>
      <c r="O408" s="81">
        <f t="shared" si="316"/>
        <v>0.75</v>
      </c>
      <c r="P408" s="89">
        <f t="shared" si="317"/>
        <v>1316117</v>
      </c>
      <c r="Q408" s="89">
        <f t="shared" si="318"/>
        <v>987087.75</v>
      </c>
      <c r="R408" s="89">
        <f t="shared" si="319"/>
        <v>987088</v>
      </c>
      <c r="S408" s="90">
        <f t="shared" si="325"/>
        <v>82257.333333333328</v>
      </c>
      <c r="T408" s="90">
        <f t="shared" si="326"/>
        <v>82257.333333333328</v>
      </c>
      <c r="U408" s="90">
        <f t="shared" si="326"/>
        <v>82257.333333333328</v>
      </c>
      <c r="V408" s="90">
        <f t="shared" si="326"/>
        <v>82257.333333333328</v>
      </c>
      <c r="W408" s="90">
        <f t="shared" si="326"/>
        <v>82257.333333333328</v>
      </c>
      <c r="X408" s="90">
        <f t="shared" si="326"/>
        <v>82257.333333333328</v>
      </c>
      <c r="Y408" s="90">
        <f t="shared" si="326"/>
        <v>82257.333333333328</v>
      </c>
      <c r="Z408" s="90">
        <f t="shared" si="326"/>
        <v>82257.333333333328</v>
      </c>
      <c r="AA408" s="90">
        <f t="shared" si="326"/>
        <v>82257.333333333328</v>
      </c>
      <c r="AB408" s="90">
        <f t="shared" si="326"/>
        <v>82257.333333333328</v>
      </c>
      <c r="AC408" s="90">
        <f t="shared" si="326"/>
        <v>82257.333333333328</v>
      </c>
      <c r="AD408" s="90">
        <f t="shared" si="326"/>
        <v>82257.333333333328</v>
      </c>
      <c r="AE408" s="91">
        <f t="shared" si="331"/>
        <v>987088.00000000012</v>
      </c>
      <c r="AF408" s="90">
        <f t="shared" si="321"/>
        <v>13670.88</v>
      </c>
      <c r="AG408" s="90">
        <f t="shared" si="322"/>
        <v>13670.88</v>
      </c>
      <c r="AH408" s="90">
        <f t="shared" si="323"/>
        <v>13670.88</v>
      </c>
      <c r="AI408" s="90">
        <f t="shared" si="324"/>
        <v>13670.88</v>
      </c>
      <c r="AJ408" s="91">
        <v>54683.519999999997</v>
      </c>
      <c r="AK408" s="92"/>
    </row>
    <row r="409" spans="1:37" x14ac:dyDescent="0.25">
      <c r="A409" s="86">
        <f t="shared" si="308"/>
        <v>378</v>
      </c>
      <c r="B409" s="86"/>
      <c r="C409" s="86">
        <f t="shared" si="327"/>
        <v>14</v>
      </c>
      <c r="D409" s="87" t="s">
        <v>789</v>
      </c>
      <c r="E409" s="99">
        <v>242</v>
      </c>
      <c r="F409" s="77" t="str">
        <f t="shared" si="312"/>
        <v>от 100 до 900 жителей</v>
      </c>
      <c r="G409" s="100">
        <f t="shared" si="313"/>
        <v>1</v>
      </c>
      <c r="H409" s="88" t="str">
        <f t="shared" si="328"/>
        <v>1</v>
      </c>
      <c r="I409" s="80" t="str">
        <f t="shared" si="314"/>
        <v>не соответствует</v>
      </c>
      <c r="J409" s="80" t="str">
        <f t="shared" si="329"/>
        <v>0,75</v>
      </c>
      <c r="K409" s="80">
        <v>0</v>
      </c>
      <c r="L409" s="80" t="str">
        <f t="shared" si="315"/>
        <v>укомплектован</v>
      </c>
      <c r="M409" s="80" t="str">
        <f t="shared" si="330"/>
        <v>1</v>
      </c>
      <c r="N409" s="102"/>
      <c r="O409" s="81">
        <f t="shared" si="316"/>
        <v>0.75</v>
      </c>
      <c r="P409" s="89">
        <f t="shared" si="317"/>
        <v>1316117</v>
      </c>
      <c r="Q409" s="89">
        <f t="shared" si="318"/>
        <v>987087.75</v>
      </c>
      <c r="R409" s="89">
        <f t="shared" si="319"/>
        <v>987088</v>
      </c>
      <c r="S409" s="90">
        <f t="shared" si="325"/>
        <v>82257.333333333328</v>
      </c>
      <c r="T409" s="90">
        <f t="shared" si="326"/>
        <v>82257.333333333328</v>
      </c>
      <c r="U409" s="90">
        <f t="shared" si="326"/>
        <v>82257.333333333328</v>
      </c>
      <c r="V409" s="90">
        <f t="shared" si="326"/>
        <v>82257.333333333328</v>
      </c>
      <c r="W409" s="90">
        <f t="shared" si="326"/>
        <v>82257.333333333328</v>
      </c>
      <c r="X409" s="90">
        <f t="shared" si="326"/>
        <v>82257.333333333328</v>
      </c>
      <c r="Y409" s="90">
        <f t="shared" si="326"/>
        <v>82257.333333333328</v>
      </c>
      <c r="Z409" s="90">
        <f t="shared" si="326"/>
        <v>82257.333333333328</v>
      </c>
      <c r="AA409" s="90">
        <f t="shared" si="326"/>
        <v>82257.333333333328</v>
      </c>
      <c r="AB409" s="90">
        <f t="shared" si="326"/>
        <v>82257.333333333328</v>
      </c>
      <c r="AC409" s="90">
        <f t="shared" si="326"/>
        <v>82257.333333333328</v>
      </c>
      <c r="AD409" s="90">
        <f t="shared" si="326"/>
        <v>82257.333333333328</v>
      </c>
      <c r="AE409" s="91">
        <f t="shared" si="331"/>
        <v>987088.00000000012</v>
      </c>
      <c r="AF409" s="90">
        <f t="shared" si="321"/>
        <v>11700</v>
      </c>
      <c r="AG409" s="90">
        <f t="shared" si="322"/>
        <v>11700</v>
      </c>
      <c r="AH409" s="90">
        <f t="shared" si="323"/>
        <v>11700</v>
      </c>
      <c r="AI409" s="90">
        <f t="shared" si="324"/>
        <v>11700</v>
      </c>
      <c r="AJ409" s="91">
        <v>46800</v>
      </c>
      <c r="AK409" s="92"/>
    </row>
    <row r="410" spans="1:37" x14ac:dyDescent="0.25">
      <c r="A410" s="72"/>
      <c r="B410" s="72">
        <v>20</v>
      </c>
      <c r="C410" s="72"/>
      <c r="D410" s="74" t="s">
        <v>790</v>
      </c>
      <c r="E410" s="99"/>
      <c r="F410" s="77"/>
      <c r="G410" s="100"/>
      <c r="H410" s="88"/>
      <c r="I410" s="80"/>
      <c r="J410" s="80"/>
      <c r="K410" s="80"/>
      <c r="L410" s="80"/>
      <c r="M410" s="80"/>
      <c r="N410" s="102"/>
      <c r="O410" s="81"/>
      <c r="P410" s="82">
        <f>SUM(P411:P429)</f>
        <v>24874611.300000001</v>
      </c>
      <c r="Q410" s="82">
        <f>SUM(Q411:Q429)</f>
        <v>18655958.475000001</v>
      </c>
      <c r="R410" s="82">
        <f t="shared" ref="R410:AJ410" si="332">SUM(R411:R430)</f>
        <v>19643051</v>
      </c>
      <c r="S410" s="83">
        <f t="shared" si="332"/>
        <v>1636920.9166666663</v>
      </c>
      <c r="T410" s="83">
        <f t="shared" si="332"/>
        <v>1636920.9166666663</v>
      </c>
      <c r="U410" s="83">
        <f t="shared" si="332"/>
        <v>1636920.9166666663</v>
      </c>
      <c r="V410" s="83">
        <f t="shared" si="332"/>
        <v>1636920.9166666663</v>
      </c>
      <c r="W410" s="83">
        <f t="shared" si="332"/>
        <v>1636920.9166666663</v>
      </c>
      <c r="X410" s="83">
        <f t="shared" si="332"/>
        <v>1636920.9166666663</v>
      </c>
      <c r="Y410" s="83">
        <f t="shared" si="332"/>
        <v>1636920.9166666663</v>
      </c>
      <c r="Z410" s="83">
        <f t="shared" si="332"/>
        <v>1636920.9166666663</v>
      </c>
      <c r="AA410" s="83">
        <f t="shared" si="332"/>
        <v>1636920.9166666663</v>
      </c>
      <c r="AB410" s="83">
        <f t="shared" si="332"/>
        <v>1636920.9166666663</v>
      </c>
      <c r="AC410" s="83">
        <f t="shared" si="332"/>
        <v>1636920.9166666663</v>
      </c>
      <c r="AD410" s="83">
        <f t="shared" si="332"/>
        <v>1636920.9166666663</v>
      </c>
      <c r="AE410" s="84">
        <f t="shared" si="332"/>
        <v>19643051.000000004</v>
      </c>
      <c r="AF410" s="85">
        <f t="shared" si="332"/>
        <v>189296.16000000003</v>
      </c>
      <c r="AG410" s="85">
        <f t="shared" si="332"/>
        <v>189296.16000000003</v>
      </c>
      <c r="AH410" s="85">
        <f t="shared" si="332"/>
        <v>189296.16000000003</v>
      </c>
      <c r="AI410" s="85">
        <f t="shared" si="332"/>
        <v>189296.16000000003</v>
      </c>
      <c r="AJ410" s="84">
        <f t="shared" si="332"/>
        <v>757184.64000000013</v>
      </c>
      <c r="AK410" s="94"/>
    </row>
    <row r="411" spans="1:37" x14ac:dyDescent="0.25">
      <c r="A411" s="86">
        <f>A409+1</f>
        <v>379</v>
      </c>
      <c r="B411" s="86"/>
      <c r="C411" s="86">
        <v>1</v>
      </c>
      <c r="D411" s="87" t="s">
        <v>791</v>
      </c>
      <c r="E411" s="99">
        <v>441</v>
      </c>
      <c r="F411" s="77" t="str">
        <f t="shared" ref="F411:F430" si="333">IF(G411=0,"до 100 жителей",IF(G411=1,"от 100 до 900 жителей",IF(G411=2,"от 900 до 1500 жителей",IF(G411=3,"от 1500 до 2000 жителей",IF(G411=4,"более 2000 жителей")))))</f>
        <v>от 100 до 900 жителей</v>
      </c>
      <c r="G411" s="100">
        <f t="shared" ref="G411:G430" si="334">IF(E411&lt;100,0,(IF(E411&lt;900,1,(IF(E411&lt;1500,2,IF(E411&lt;2000,3,4))))))</f>
        <v>1</v>
      </c>
      <c r="H411" s="88" t="str">
        <f t="shared" si="328"/>
        <v>1</v>
      </c>
      <c r="I411" s="80" t="str">
        <f t="shared" ref="I411:I430" si="335">IF(K411=0,"не соответствует",IF(K411=1,"соответствует",))</f>
        <v>не соответствует</v>
      </c>
      <c r="J411" s="80" t="str">
        <f t="shared" si="329"/>
        <v>0,75</v>
      </c>
      <c r="K411" s="80">
        <v>0</v>
      </c>
      <c r="L411" s="80" t="str">
        <f t="shared" ref="L411:L430" si="336">IF(N411=0,"укомплектован",IF(N411=1,"не укомплектован",))</f>
        <v>укомплектован</v>
      </c>
      <c r="M411" s="80" t="str">
        <f t="shared" si="330"/>
        <v>1</v>
      </c>
      <c r="N411" s="102"/>
      <c r="O411" s="81">
        <f t="shared" ref="O411:O430" si="337">H411*J411*M411</f>
        <v>0.75</v>
      </c>
      <c r="P411" s="89">
        <f t="shared" ref="P411:P430" si="338">IF(G411=0,$E$3*H411,IF(G411=4,$E$5*H411,IF(G411=1,$E$3,IF(G411=2,$E$4,IF(G411=3,$E$5)))))</f>
        <v>1316117</v>
      </c>
      <c r="Q411" s="89">
        <f t="shared" ref="Q411:Q430" si="339">IF(K411=0,P411*$I$7,P411)</f>
        <v>987087.75</v>
      </c>
      <c r="R411" s="89">
        <f t="shared" ref="R411:R430" si="340">ROUND(IF(N411=1,Q411*$R$7,Q411),0)</f>
        <v>987088</v>
      </c>
      <c r="S411" s="90">
        <f>R411/12</f>
        <v>82257.333333333328</v>
      </c>
      <c r="T411" s="90">
        <f>S411</f>
        <v>82257.333333333328</v>
      </c>
      <c r="U411" s="90">
        <f t="shared" ref="U411:AD411" si="341">T411</f>
        <v>82257.333333333328</v>
      </c>
      <c r="V411" s="90">
        <f t="shared" si="341"/>
        <v>82257.333333333328</v>
      </c>
      <c r="W411" s="90">
        <f t="shared" si="341"/>
        <v>82257.333333333328</v>
      </c>
      <c r="X411" s="90">
        <f t="shared" si="341"/>
        <v>82257.333333333328</v>
      </c>
      <c r="Y411" s="90">
        <f t="shared" si="341"/>
        <v>82257.333333333328</v>
      </c>
      <c r="Z411" s="90">
        <f t="shared" si="341"/>
        <v>82257.333333333328</v>
      </c>
      <c r="AA411" s="90">
        <f t="shared" si="341"/>
        <v>82257.333333333328</v>
      </c>
      <c r="AB411" s="90">
        <f t="shared" si="341"/>
        <v>82257.333333333328</v>
      </c>
      <c r="AC411" s="90">
        <f t="shared" si="341"/>
        <v>82257.333333333328</v>
      </c>
      <c r="AD411" s="90">
        <f t="shared" si="341"/>
        <v>82257.333333333328</v>
      </c>
      <c r="AE411" s="91">
        <f t="shared" si="331"/>
        <v>987088.00000000012</v>
      </c>
      <c r="AF411" s="90">
        <f t="shared" ref="AF411:AF430" si="342">AJ411/4</f>
        <v>0</v>
      </c>
      <c r="AG411" s="90">
        <f t="shared" ref="AG411:AG430" si="343">AJ411/4</f>
        <v>0</v>
      </c>
      <c r="AH411" s="90">
        <f t="shared" ref="AH411:AH430" si="344">AJ411/4</f>
        <v>0</v>
      </c>
      <c r="AI411" s="90">
        <f t="shared" ref="AI411:AI430" si="345">AJ411/4</f>
        <v>0</v>
      </c>
      <c r="AJ411" s="91"/>
      <c r="AK411" s="92"/>
    </row>
    <row r="412" spans="1:37" x14ac:dyDescent="0.25">
      <c r="A412" s="86">
        <f t="shared" si="308"/>
        <v>380</v>
      </c>
      <c r="B412" s="86"/>
      <c r="C412" s="86">
        <f>C411+1</f>
        <v>2</v>
      </c>
      <c r="D412" s="87" t="s">
        <v>792</v>
      </c>
      <c r="E412" s="99">
        <v>403</v>
      </c>
      <c r="F412" s="77" t="str">
        <f t="shared" si="333"/>
        <v>от 100 до 900 жителей</v>
      </c>
      <c r="G412" s="100">
        <f t="shared" si="334"/>
        <v>1</v>
      </c>
      <c r="H412" s="88" t="str">
        <f t="shared" si="328"/>
        <v>1</v>
      </c>
      <c r="I412" s="80" t="str">
        <f t="shared" si="335"/>
        <v>не соответствует</v>
      </c>
      <c r="J412" s="80" t="str">
        <f t="shared" si="329"/>
        <v>0,75</v>
      </c>
      <c r="K412" s="80">
        <v>0</v>
      </c>
      <c r="L412" s="80" t="str">
        <f t="shared" si="336"/>
        <v>укомплектован</v>
      </c>
      <c r="M412" s="80" t="str">
        <f t="shared" si="330"/>
        <v>1</v>
      </c>
      <c r="N412" s="102"/>
      <c r="O412" s="81">
        <f t="shared" si="337"/>
        <v>0.75</v>
      </c>
      <c r="P412" s="89">
        <f t="shared" si="338"/>
        <v>1316117</v>
      </c>
      <c r="Q412" s="89">
        <f t="shared" si="339"/>
        <v>987087.75</v>
      </c>
      <c r="R412" s="89">
        <f t="shared" si="340"/>
        <v>987088</v>
      </c>
      <c r="S412" s="90">
        <f t="shared" ref="S412:S430" si="346">R412/12</f>
        <v>82257.333333333328</v>
      </c>
      <c r="T412" s="90">
        <f t="shared" ref="T412:AD427" si="347">S412</f>
        <v>82257.333333333328</v>
      </c>
      <c r="U412" s="90">
        <f t="shared" si="347"/>
        <v>82257.333333333328</v>
      </c>
      <c r="V412" s="90">
        <f t="shared" si="347"/>
        <v>82257.333333333328</v>
      </c>
      <c r="W412" s="90">
        <f t="shared" si="347"/>
        <v>82257.333333333328</v>
      </c>
      <c r="X412" s="90">
        <f t="shared" si="347"/>
        <v>82257.333333333328</v>
      </c>
      <c r="Y412" s="90">
        <f t="shared" si="347"/>
        <v>82257.333333333328</v>
      </c>
      <c r="Z412" s="90">
        <f t="shared" si="347"/>
        <v>82257.333333333328</v>
      </c>
      <c r="AA412" s="90">
        <f t="shared" si="347"/>
        <v>82257.333333333328</v>
      </c>
      <c r="AB412" s="90">
        <f t="shared" si="347"/>
        <v>82257.333333333328</v>
      </c>
      <c r="AC412" s="90">
        <f t="shared" si="347"/>
        <v>82257.333333333328</v>
      </c>
      <c r="AD412" s="90">
        <f t="shared" si="347"/>
        <v>82257.333333333328</v>
      </c>
      <c r="AE412" s="91">
        <f t="shared" si="331"/>
        <v>987088.00000000012</v>
      </c>
      <c r="AF412" s="90">
        <f t="shared" si="342"/>
        <v>0</v>
      </c>
      <c r="AG412" s="90">
        <f t="shared" si="343"/>
        <v>0</v>
      </c>
      <c r="AH412" s="90">
        <f t="shared" si="344"/>
        <v>0</v>
      </c>
      <c r="AI412" s="90">
        <f t="shared" si="345"/>
        <v>0</v>
      </c>
      <c r="AJ412" s="91"/>
      <c r="AK412" s="92"/>
    </row>
    <row r="413" spans="1:37" x14ac:dyDescent="0.25">
      <c r="A413" s="86">
        <f t="shared" si="308"/>
        <v>381</v>
      </c>
      <c r="B413" s="86"/>
      <c r="C413" s="86">
        <f t="shared" ref="C413:C430" si="348">C412+1</f>
        <v>3</v>
      </c>
      <c r="D413" s="87" t="s">
        <v>793</v>
      </c>
      <c r="E413" s="99">
        <v>234</v>
      </c>
      <c r="F413" s="77" t="str">
        <f t="shared" si="333"/>
        <v>от 100 до 900 жителей</v>
      </c>
      <c r="G413" s="100">
        <f t="shared" si="334"/>
        <v>1</v>
      </c>
      <c r="H413" s="88" t="str">
        <f t="shared" si="328"/>
        <v>1</v>
      </c>
      <c r="I413" s="80" t="str">
        <f t="shared" si="335"/>
        <v>не соответствует</v>
      </c>
      <c r="J413" s="80" t="str">
        <f t="shared" si="329"/>
        <v>0,75</v>
      </c>
      <c r="K413" s="80">
        <v>0</v>
      </c>
      <c r="L413" s="80" t="str">
        <f t="shared" si="336"/>
        <v>укомплектован</v>
      </c>
      <c r="M413" s="80" t="str">
        <f t="shared" si="330"/>
        <v>1</v>
      </c>
      <c r="N413" s="102"/>
      <c r="O413" s="81">
        <f t="shared" si="337"/>
        <v>0.75</v>
      </c>
      <c r="P413" s="89">
        <f t="shared" si="338"/>
        <v>1316117</v>
      </c>
      <c r="Q413" s="89">
        <f t="shared" si="339"/>
        <v>987087.75</v>
      </c>
      <c r="R413" s="89">
        <f t="shared" si="340"/>
        <v>987088</v>
      </c>
      <c r="S413" s="90">
        <f t="shared" si="346"/>
        <v>82257.333333333328</v>
      </c>
      <c r="T413" s="90">
        <f t="shared" si="347"/>
        <v>82257.333333333328</v>
      </c>
      <c r="U413" s="90">
        <f t="shared" si="347"/>
        <v>82257.333333333328</v>
      </c>
      <c r="V413" s="90">
        <f t="shared" si="347"/>
        <v>82257.333333333328</v>
      </c>
      <c r="W413" s="90">
        <f t="shared" si="347"/>
        <v>82257.333333333328</v>
      </c>
      <c r="X413" s="90">
        <f t="shared" si="347"/>
        <v>82257.333333333328</v>
      </c>
      <c r="Y413" s="90">
        <f t="shared" si="347"/>
        <v>82257.333333333328</v>
      </c>
      <c r="Z413" s="90">
        <f t="shared" si="347"/>
        <v>82257.333333333328</v>
      </c>
      <c r="AA413" s="90">
        <f t="shared" si="347"/>
        <v>82257.333333333328</v>
      </c>
      <c r="AB413" s="90">
        <f t="shared" si="347"/>
        <v>82257.333333333328</v>
      </c>
      <c r="AC413" s="90">
        <f t="shared" si="347"/>
        <v>82257.333333333328</v>
      </c>
      <c r="AD413" s="90">
        <f t="shared" si="347"/>
        <v>82257.333333333328</v>
      </c>
      <c r="AE413" s="91">
        <f t="shared" si="331"/>
        <v>987088.00000000012</v>
      </c>
      <c r="AF413" s="90">
        <f t="shared" si="342"/>
        <v>11700</v>
      </c>
      <c r="AG413" s="90">
        <f t="shared" si="343"/>
        <v>11700</v>
      </c>
      <c r="AH413" s="90">
        <f t="shared" si="344"/>
        <v>11700</v>
      </c>
      <c r="AI413" s="90">
        <f t="shared" si="345"/>
        <v>11700</v>
      </c>
      <c r="AJ413" s="91">
        <v>46800</v>
      </c>
      <c r="AK413" s="92"/>
    </row>
    <row r="414" spans="1:37" x14ac:dyDescent="0.25">
      <c r="A414" s="86">
        <f>A413+1</f>
        <v>382</v>
      </c>
      <c r="B414" s="86"/>
      <c r="C414" s="86">
        <f t="shared" si="348"/>
        <v>4</v>
      </c>
      <c r="D414" s="87" t="s">
        <v>794</v>
      </c>
      <c r="E414" s="99">
        <v>498</v>
      </c>
      <c r="F414" s="77" t="str">
        <f t="shared" si="333"/>
        <v>от 100 до 900 жителей</v>
      </c>
      <c r="G414" s="100">
        <f t="shared" si="334"/>
        <v>1</v>
      </c>
      <c r="H414" s="88" t="str">
        <f t="shared" si="328"/>
        <v>1</v>
      </c>
      <c r="I414" s="80" t="str">
        <f t="shared" si="335"/>
        <v>не соответствует</v>
      </c>
      <c r="J414" s="80" t="str">
        <f t="shared" si="329"/>
        <v>0,75</v>
      </c>
      <c r="K414" s="80">
        <v>0</v>
      </c>
      <c r="L414" s="80" t="str">
        <f t="shared" si="336"/>
        <v>укомплектован</v>
      </c>
      <c r="M414" s="80" t="str">
        <f t="shared" si="330"/>
        <v>1</v>
      </c>
      <c r="N414" s="102"/>
      <c r="O414" s="81">
        <f t="shared" si="337"/>
        <v>0.75</v>
      </c>
      <c r="P414" s="89">
        <f t="shared" si="338"/>
        <v>1316117</v>
      </c>
      <c r="Q414" s="89">
        <f t="shared" si="339"/>
        <v>987087.75</v>
      </c>
      <c r="R414" s="89">
        <f t="shared" si="340"/>
        <v>987088</v>
      </c>
      <c r="S414" s="90">
        <f t="shared" si="346"/>
        <v>82257.333333333328</v>
      </c>
      <c r="T414" s="90">
        <f t="shared" si="347"/>
        <v>82257.333333333328</v>
      </c>
      <c r="U414" s="90">
        <f t="shared" si="347"/>
        <v>82257.333333333328</v>
      </c>
      <c r="V414" s="90">
        <f t="shared" si="347"/>
        <v>82257.333333333328</v>
      </c>
      <c r="W414" s="90">
        <f t="shared" si="347"/>
        <v>82257.333333333328</v>
      </c>
      <c r="X414" s="90">
        <f t="shared" si="347"/>
        <v>82257.333333333328</v>
      </c>
      <c r="Y414" s="90">
        <f t="shared" si="347"/>
        <v>82257.333333333328</v>
      </c>
      <c r="Z414" s="90">
        <f t="shared" si="347"/>
        <v>82257.333333333328</v>
      </c>
      <c r="AA414" s="90">
        <f t="shared" si="347"/>
        <v>82257.333333333328</v>
      </c>
      <c r="AB414" s="90">
        <f t="shared" si="347"/>
        <v>82257.333333333328</v>
      </c>
      <c r="AC414" s="90">
        <f t="shared" si="347"/>
        <v>82257.333333333328</v>
      </c>
      <c r="AD414" s="90">
        <f t="shared" si="347"/>
        <v>82257.333333333328</v>
      </c>
      <c r="AE414" s="91">
        <f t="shared" si="331"/>
        <v>987088.00000000012</v>
      </c>
      <c r="AF414" s="90">
        <f t="shared" si="342"/>
        <v>13670.88</v>
      </c>
      <c r="AG414" s="90">
        <f t="shared" si="343"/>
        <v>13670.88</v>
      </c>
      <c r="AH414" s="90">
        <f t="shared" si="344"/>
        <v>13670.88</v>
      </c>
      <c r="AI414" s="90">
        <f t="shared" si="345"/>
        <v>13670.88</v>
      </c>
      <c r="AJ414" s="91">
        <v>54683.519999999997</v>
      </c>
      <c r="AK414" s="92"/>
    </row>
    <row r="415" spans="1:37" x14ac:dyDescent="0.25">
      <c r="A415" s="86">
        <f t="shared" si="308"/>
        <v>383</v>
      </c>
      <c r="B415" s="86"/>
      <c r="C415" s="86">
        <f t="shared" si="348"/>
        <v>5</v>
      </c>
      <c r="D415" s="87" t="s">
        <v>795</v>
      </c>
      <c r="E415" s="99">
        <v>428</v>
      </c>
      <c r="F415" s="77" t="str">
        <f t="shared" si="333"/>
        <v>от 100 до 900 жителей</v>
      </c>
      <c r="G415" s="100">
        <f t="shared" si="334"/>
        <v>1</v>
      </c>
      <c r="H415" s="88" t="str">
        <f t="shared" si="328"/>
        <v>1</v>
      </c>
      <c r="I415" s="80" t="str">
        <f t="shared" si="335"/>
        <v>не соответствует</v>
      </c>
      <c r="J415" s="80" t="str">
        <f t="shared" si="329"/>
        <v>0,75</v>
      </c>
      <c r="K415" s="80">
        <v>0</v>
      </c>
      <c r="L415" s="80" t="str">
        <f t="shared" si="336"/>
        <v>укомплектован</v>
      </c>
      <c r="M415" s="80" t="str">
        <f t="shared" si="330"/>
        <v>1</v>
      </c>
      <c r="N415" s="102"/>
      <c r="O415" s="81">
        <f t="shared" si="337"/>
        <v>0.75</v>
      </c>
      <c r="P415" s="89">
        <f t="shared" si="338"/>
        <v>1316117</v>
      </c>
      <c r="Q415" s="89">
        <f t="shared" si="339"/>
        <v>987087.75</v>
      </c>
      <c r="R415" s="89">
        <f t="shared" si="340"/>
        <v>987088</v>
      </c>
      <c r="S415" s="90">
        <f t="shared" si="346"/>
        <v>82257.333333333328</v>
      </c>
      <c r="T415" s="90">
        <f t="shared" si="347"/>
        <v>82257.333333333328</v>
      </c>
      <c r="U415" s="90">
        <f t="shared" si="347"/>
        <v>82257.333333333328</v>
      </c>
      <c r="V415" s="90">
        <f t="shared" si="347"/>
        <v>82257.333333333328</v>
      </c>
      <c r="W415" s="90">
        <f t="shared" si="347"/>
        <v>82257.333333333328</v>
      </c>
      <c r="X415" s="90">
        <f t="shared" si="347"/>
        <v>82257.333333333328</v>
      </c>
      <c r="Y415" s="90">
        <f t="shared" si="347"/>
        <v>82257.333333333328</v>
      </c>
      <c r="Z415" s="90">
        <f t="shared" si="347"/>
        <v>82257.333333333328</v>
      </c>
      <c r="AA415" s="90">
        <f t="shared" si="347"/>
        <v>82257.333333333328</v>
      </c>
      <c r="AB415" s="90">
        <f t="shared" si="347"/>
        <v>82257.333333333328</v>
      </c>
      <c r="AC415" s="90">
        <f t="shared" si="347"/>
        <v>82257.333333333328</v>
      </c>
      <c r="AD415" s="90">
        <f t="shared" si="347"/>
        <v>82257.333333333328</v>
      </c>
      <c r="AE415" s="91">
        <f t="shared" si="331"/>
        <v>987088.00000000012</v>
      </c>
      <c r="AF415" s="90">
        <f t="shared" si="342"/>
        <v>0</v>
      </c>
      <c r="AG415" s="90">
        <f t="shared" si="343"/>
        <v>0</v>
      </c>
      <c r="AH415" s="90">
        <f t="shared" si="344"/>
        <v>0</v>
      </c>
      <c r="AI415" s="90">
        <f t="shared" si="345"/>
        <v>0</v>
      </c>
      <c r="AJ415" s="91"/>
      <c r="AK415" s="92"/>
    </row>
    <row r="416" spans="1:37" x14ac:dyDescent="0.25">
      <c r="A416" s="86">
        <f t="shared" si="308"/>
        <v>384</v>
      </c>
      <c r="B416" s="86"/>
      <c r="C416" s="86">
        <f t="shared" si="348"/>
        <v>6</v>
      </c>
      <c r="D416" s="87" t="s">
        <v>796</v>
      </c>
      <c r="E416" s="99">
        <v>420</v>
      </c>
      <c r="F416" s="77" t="str">
        <f t="shared" si="333"/>
        <v>от 100 до 900 жителей</v>
      </c>
      <c r="G416" s="100">
        <f t="shared" si="334"/>
        <v>1</v>
      </c>
      <c r="H416" s="88" t="str">
        <f t="shared" si="328"/>
        <v>1</v>
      </c>
      <c r="I416" s="80" t="str">
        <f t="shared" si="335"/>
        <v>не соответствует</v>
      </c>
      <c r="J416" s="80" t="str">
        <f t="shared" si="329"/>
        <v>0,75</v>
      </c>
      <c r="K416" s="80">
        <v>0</v>
      </c>
      <c r="L416" s="80" t="str">
        <f t="shared" si="336"/>
        <v>укомплектован</v>
      </c>
      <c r="M416" s="80" t="str">
        <f t="shared" si="330"/>
        <v>1</v>
      </c>
      <c r="N416" s="102">
        <v>0</v>
      </c>
      <c r="O416" s="81">
        <f t="shared" si="337"/>
        <v>0.75</v>
      </c>
      <c r="P416" s="89">
        <f t="shared" si="338"/>
        <v>1316117</v>
      </c>
      <c r="Q416" s="89">
        <f t="shared" si="339"/>
        <v>987087.75</v>
      </c>
      <c r="R416" s="89">
        <f t="shared" si="340"/>
        <v>987088</v>
      </c>
      <c r="S416" s="90">
        <f t="shared" si="346"/>
        <v>82257.333333333328</v>
      </c>
      <c r="T416" s="90">
        <f t="shared" si="347"/>
        <v>82257.333333333328</v>
      </c>
      <c r="U416" s="90">
        <f t="shared" si="347"/>
        <v>82257.333333333328</v>
      </c>
      <c r="V416" s="90">
        <f t="shared" si="347"/>
        <v>82257.333333333328</v>
      </c>
      <c r="W416" s="90">
        <f t="shared" si="347"/>
        <v>82257.333333333328</v>
      </c>
      <c r="X416" s="90">
        <f t="shared" si="347"/>
        <v>82257.333333333328</v>
      </c>
      <c r="Y416" s="90">
        <f t="shared" si="347"/>
        <v>82257.333333333328</v>
      </c>
      <c r="Z416" s="90">
        <f t="shared" si="347"/>
        <v>82257.333333333328</v>
      </c>
      <c r="AA416" s="90">
        <f t="shared" si="347"/>
        <v>82257.333333333328</v>
      </c>
      <c r="AB416" s="90">
        <f t="shared" si="347"/>
        <v>82257.333333333328</v>
      </c>
      <c r="AC416" s="90">
        <f t="shared" si="347"/>
        <v>82257.333333333328</v>
      </c>
      <c r="AD416" s="90">
        <f t="shared" si="347"/>
        <v>82257.333333333328</v>
      </c>
      <c r="AE416" s="91">
        <f t="shared" si="331"/>
        <v>987088.00000000012</v>
      </c>
      <c r="AF416" s="90">
        <f t="shared" si="342"/>
        <v>11700</v>
      </c>
      <c r="AG416" s="90">
        <f t="shared" si="343"/>
        <v>11700</v>
      </c>
      <c r="AH416" s="90">
        <f t="shared" si="344"/>
        <v>11700</v>
      </c>
      <c r="AI416" s="90">
        <f t="shared" si="345"/>
        <v>11700</v>
      </c>
      <c r="AJ416" s="91">
        <v>46800</v>
      </c>
      <c r="AK416" s="92"/>
    </row>
    <row r="417" spans="1:37" x14ac:dyDescent="0.25">
      <c r="A417" s="86">
        <f t="shared" si="308"/>
        <v>385</v>
      </c>
      <c r="B417" s="86"/>
      <c r="C417" s="86">
        <f t="shared" si="348"/>
        <v>7</v>
      </c>
      <c r="D417" s="87" t="s">
        <v>797</v>
      </c>
      <c r="E417" s="99">
        <v>456</v>
      </c>
      <c r="F417" s="77" t="str">
        <f t="shared" si="333"/>
        <v>от 100 до 900 жителей</v>
      </c>
      <c r="G417" s="100">
        <f t="shared" si="334"/>
        <v>1</v>
      </c>
      <c r="H417" s="88" t="str">
        <f t="shared" si="328"/>
        <v>1</v>
      </c>
      <c r="I417" s="80" t="str">
        <f t="shared" si="335"/>
        <v>не соответствует</v>
      </c>
      <c r="J417" s="80" t="str">
        <f t="shared" si="329"/>
        <v>0,75</v>
      </c>
      <c r="K417" s="80">
        <v>0</v>
      </c>
      <c r="L417" s="80" t="str">
        <f t="shared" si="336"/>
        <v>укомплектован</v>
      </c>
      <c r="M417" s="80" t="str">
        <f t="shared" si="330"/>
        <v>1</v>
      </c>
      <c r="N417" s="102"/>
      <c r="O417" s="81">
        <f t="shared" si="337"/>
        <v>0.75</v>
      </c>
      <c r="P417" s="89">
        <f t="shared" si="338"/>
        <v>1316117</v>
      </c>
      <c r="Q417" s="89">
        <f t="shared" si="339"/>
        <v>987087.75</v>
      </c>
      <c r="R417" s="89">
        <f t="shared" si="340"/>
        <v>987088</v>
      </c>
      <c r="S417" s="90">
        <f t="shared" si="346"/>
        <v>82257.333333333328</v>
      </c>
      <c r="T417" s="90">
        <f t="shared" si="347"/>
        <v>82257.333333333328</v>
      </c>
      <c r="U417" s="90">
        <f t="shared" si="347"/>
        <v>82257.333333333328</v>
      </c>
      <c r="V417" s="90">
        <f t="shared" si="347"/>
        <v>82257.333333333328</v>
      </c>
      <c r="W417" s="90">
        <f t="shared" si="347"/>
        <v>82257.333333333328</v>
      </c>
      <c r="X417" s="90">
        <f t="shared" si="347"/>
        <v>82257.333333333328</v>
      </c>
      <c r="Y417" s="90">
        <f t="shared" si="347"/>
        <v>82257.333333333328</v>
      </c>
      <c r="Z417" s="90">
        <f t="shared" si="347"/>
        <v>82257.333333333328</v>
      </c>
      <c r="AA417" s="90">
        <f t="shared" si="347"/>
        <v>82257.333333333328</v>
      </c>
      <c r="AB417" s="90">
        <f t="shared" si="347"/>
        <v>82257.333333333328</v>
      </c>
      <c r="AC417" s="90">
        <f t="shared" si="347"/>
        <v>82257.333333333328</v>
      </c>
      <c r="AD417" s="90">
        <f t="shared" si="347"/>
        <v>82257.333333333328</v>
      </c>
      <c r="AE417" s="91">
        <f t="shared" si="331"/>
        <v>987088.00000000012</v>
      </c>
      <c r="AF417" s="90">
        <f t="shared" si="342"/>
        <v>13670.88</v>
      </c>
      <c r="AG417" s="90">
        <f t="shared" si="343"/>
        <v>13670.88</v>
      </c>
      <c r="AH417" s="90">
        <f t="shared" si="344"/>
        <v>13670.88</v>
      </c>
      <c r="AI417" s="90">
        <f t="shared" si="345"/>
        <v>13670.88</v>
      </c>
      <c r="AJ417" s="91">
        <v>54683.519999999997</v>
      </c>
      <c r="AK417" s="92"/>
    </row>
    <row r="418" spans="1:37" x14ac:dyDescent="0.25">
      <c r="A418" s="86">
        <f t="shared" si="308"/>
        <v>386</v>
      </c>
      <c r="B418" s="86"/>
      <c r="C418" s="86">
        <f t="shared" si="348"/>
        <v>8</v>
      </c>
      <c r="D418" s="87" t="s">
        <v>798</v>
      </c>
      <c r="E418" s="99">
        <v>860</v>
      </c>
      <c r="F418" s="77" t="str">
        <f t="shared" si="333"/>
        <v>от 100 до 900 жителей</v>
      </c>
      <c r="G418" s="100">
        <f t="shared" si="334"/>
        <v>1</v>
      </c>
      <c r="H418" s="88" t="str">
        <f t="shared" si="328"/>
        <v>1</v>
      </c>
      <c r="I418" s="80" t="str">
        <f t="shared" si="335"/>
        <v>не соответствует</v>
      </c>
      <c r="J418" s="80" t="str">
        <f t="shared" si="329"/>
        <v>0,75</v>
      </c>
      <c r="K418" s="80">
        <v>0</v>
      </c>
      <c r="L418" s="80" t="str">
        <f t="shared" si="336"/>
        <v>укомплектован</v>
      </c>
      <c r="M418" s="80" t="str">
        <f t="shared" si="330"/>
        <v>1</v>
      </c>
      <c r="N418" s="102"/>
      <c r="O418" s="81">
        <f t="shared" si="337"/>
        <v>0.75</v>
      </c>
      <c r="P418" s="89">
        <f t="shared" si="338"/>
        <v>1316117</v>
      </c>
      <c r="Q418" s="89">
        <f t="shared" si="339"/>
        <v>987087.75</v>
      </c>
      <c r="R418" s="89">
        <f t="shared" si="340"/>
        <v>987088</v>
      </c>
      <c r="S418" s="90">
        <f t="shared" si="346"/>
        <v>82257.333333333328</v>
      </c>
      <c r="T418" s="90">
        <f t="shared" si="347"/>
        <v>82257.333333333328</v>
      </c>
      <c r="U418" s="90">
        <f t="shared" si="347"/>
        <v>82257.333333333328</v>
      </c>
      <c r="V418" s="90">
        <f t="shared" si="347"/>
        <v>82257.333333333328</v>
      </c>
      <c r="W418" s="90">
        <f t="shared" si="347"/>
        <v>82257.333333333328</v>
      </c>
      <c r="X418" s="90">
        <f t="shared" si="347"/>
        <v>82257.333333333328</v>
      </c>
      <c r="Y418" s="90">
        <f t="shared" si="347"/>
        <v>82257.333333333328</v>
      </c>
      <c r="Z418" s="90">
        <f t="shared" si="347"/>
        <v>82257.333333333328</v>
      </c>
      <c r="AA418" s="90">
        <f t="shared" si="347"/>
        <v>82257.333333333328</v>
      </c>
      <c r="AB418" s="90">
        <f t="shared" si="347"/>
        <v>82257.333333333328</v>
      </c>
      <c r="AC418" s="90">
        <f t="shared" si="347"/>
        <v>82257.333333333328</v>
      </c>
      <c r="AD418" s="90">
        <f t="shared" si="347"/>
        <v>82257.333333333328</v>
      </c>
      <c r="AE418" s="91">
        <f t="shared" si="331"/>
        <v>987088.00000000012</v>
      </c>
      <c r="AF418" s="90">
        <f t="shared" si="342"/>
        <v>11700</v>
      </c>
      <c r="AG418" s="90">
        <f t="shared" si="343"/>
        <v>11700</v>
      </c>
      <c r="AH418" s="90">
        <f t="shared" si="344"/>
        <v>11700</v>
      </c>
      <c r="AI418" s="90">
        <f t="shared" si="345"/>
        <v>11700</v>
      </c>
      <c r="AJ418" s="91">
        <v>46800</v>
      </c>
      <c r="AK418" s="92"/>
    </row>
    <row r="419" spans="1:37" x14ac:dyDescent="0.25">
      <c r="A419" s="86">
        <f>A418+1</f>
        <v>387</v>
      </c>
      <c r="B419" s="86"/>
      <c r="C419" s="86">
        <f t="shared" si="348"/>
        <v>9</v>
      </c>
      <c r="D419" s="87" t="s">
        <v>799</v>
      </c>
      <c r="E419" s="99">
        <v>67</v>
      </c>
      <c r="F419" s="77" t="str">
        <f t="shared" si="333"/>
        <v>до 100 жителей</v>
      </c>
      <c r="G419" s="100">
        <f t="shared" si="334"/>
        <v>0</v>
      </c>
      <c r="H419" s="88">
        <f t="shared" si="328"/>
        <v>0.9</v>
      </c>
      <c r="I419" s="80" t="str">
        <f t="shared" si="335"/>
        <v>не соответствует</v>
      </c>
      <c r="J419" s="80" t="str">
        <f t="shared" si="329"/>
        <v>0,75</v>
      </c>
      <c r="K419" s="80">
        <v>0</v>
      </c>
      <c r="L419" s="80" t="str">
        <f t="shared" si="336"/>
        <v>укомплектован</v>
      </c>
      <c r="M419" s="80" t="str">
        <f t="shared" si="330"/>
        <v>1</v>
      </c>
      <c r="N419" s="102"/>
      <c r="O419" s="81">
        <f t="shared" si="337"/>
        <v>0.67500000000000004</v>
      </c>
      <c r="P419" s="89">
        <f t="shared" si="338"/>
        <v>1184505.3</v>
      </c>
      <c r="Q419" s="89">
        <f t="shared" si="339"/>
        <v>888378.97500000009</v>
      </c>
      <c r="R419" s="89">
        <f t="shared" si="340"/>
        <v>888379</v>
      </c>
      <c r="S419" s="90">
        <f t="shared" si="346"/>
        <v>74031.583333333328</v>
      </c>
      <c r="T419" s="90">
        <f t="shared" si="347"/>
        <v>74031.583333333328</v>
      </c>
      <c r="U419" s="90">
        <f t="shared" si="347"/>
        <v>74031.583333333328</v>
      </c>
      <c r="V419" s="90">
        <f t="shared" si="347"/>
        <v>74031.583333333328</v>
      </c>
      <c r="W419" s="90">
        <f t="shared" si="347"/>
        <v>74031.583333333328</v>
      </c>
      <c r="X419" s="90">
        <f t="shared" si="347"/>
        <v>74031.583333333328</v>
      </c>
      <c r="Y419" s="90">
        <f t="shared" si="347"/>
        <v>74031.583333333328</v>
      </c>
      <c r="Z419" s="90">
        <f t="shared" si="347"/>
        <v>74031.583333333328</v>
      </c>
      <c r="AA419" s="90">
        <f t="shared" si="347"/>
        <v>74031.583333333328</v>
      </c>
      <c r="AB419" s="90">
        <f t="shared" si="347"/>
        <v>74031.583333333328</v>
      </c>
      <c r="AC419" s="90">
        <f t="shared" si="347"/>
        <v>74031.583333333328</v>
      </c>
      <c r="AD419" s="90">
        <f t="shared" si="347"/>
        <v>74031.583333333328</v>
      </c>
      <c r="AE419" s="91">
        <f t="shared" si="331"/>
        <v>888379.00000000012</v>
      </c>
      <c r="AF419" s="90">
        <f t="shared" si="342"/>
        <v>13670.88</v>
      </c>
      <c r="AG419" s="90">
        <f t="shared" si="343"/>
        <v>13670.88</v>
      </c>
      <c r="AH419" s="90">
        <f t="shared" si="344"/>
        <v>13670.88</v>
      </c>
      <c r="AI419" s="90">
        <f t="shared" si="345"/>
        <v>13670.88</v>
      </c>
      <c r="AJ419" s="91">
        <v>54683.519999999997</v>
      </c>
      <c r="AK419" s="92"/>
    </row>
    <row r="420" spans="1:37" x14ac:dyDescent="0.25">
      <c r="A420" s="86">
        <f t="shared" si="308"/>
        <v>388</v>
      </c>
      <c r="B420" s="86"/>
      <c r="C420" s="86">
        <f t="shared" si="348"/>
        <v>10</v>
      </c>
      <c r="D420" s="87" t="s">
        <v>800</v>
      </c>
      <c r="E420" s="99">
        <v>147</v>
      </c>
      <c r="F420" s="77" t="str">
        <f t="shared" si="333"/>
        <v>от 100 до 900 жителей</v>
      </c>
      <c r="G420" s="100">
        <f t="shared" si="334"/>
        <v>1</v>
      </c>
      <c r="H420" s="88" t="str">
        <f t="shared" si="328"/>
        <v>1</v>
      </c>
      <c r="I420" s="80" t="str">
        <f t="shared" si="335"/>
        <v>не соответствует</v>
      </c>
      <c r="J420" s="80" t="str">
        <f t="shared" si="329"/>
        <v>0,75</v>
      </c>
      <c r="K420" s="80">
        <v>0</v>
      </c>
      <c r="L420" s="80" t="str">
        <f t="shared" si="336"/>
        <v>укомплектован</v>
      </c>
      <c r="M420" s="80" t="str">
        <f t="shared" si="330"/>
        <v>1</v>
      </c>
      <c r="N420" s="102"/>
      <c r="O420" s="81">
        <f t="shared" si="337"/>
        <v>0.75</v>
      </c>
      <c r="P420" s="89">
        <f t="shared" si="338"/>
        <v>1316117</v>
      </c>
      <c r="Q420" s="89">
        <f t="shared" si="339"/>
        <v>987087.75</v>
      </c>
      <c r="R420" s="89">
        <f t="shared" si="340"/>
        <v>987088</v>
      </c>
      <c r="S420" s="90">
        <f t="shared" si="346"/>
        <v>82257.333333333328</v>
      </c>
      <c r="T420" s="90">
        <f t="shared" si="347"/>
        <v>82257.333333333328</v>
      </c>
      <c r="U420" s="90">
        <f t="shared" si="347"/>
        <v>82257.333333333328</v>
      </c>
      <c r="V420" s="90">
        <f t="shared" si="347"/>
        <v>82257.333333333328</v>
      </c>
      <c r="W420" s="90">
        <f t="shared" si="347"/>
        <v>82257.333333333328</v>
      </c>
      <c r="X420" s="90">
        <f t="shared" si="347"/>
        <v>82257.333333333328</v>
      </c>
      <c r="Y420" s="90">
        <f t="shared" si="347"/>
        <v>82257.333333333328</v>
      </c>
      <c r="Z420" s="90">
        <f t="shared" si="347"/>
        <v>82257.333333333328</v>
      </c>
      <c r="AA420" s="90">
        <f t="shared" si="347"/>
        <v>82257.333333333328</v>
      </c>
      <c r="AB420" s="90">
        <f t="shared" si="347"/>
        <v>82257.333333333328</v>
      </c>
      <c r="AC420" s="90">
        <f t="shared" si="347"/>
        <v>82257.333333333328</v>
      </c>
      <c r="AD420" s="90">
        <f t="shared" si="347"/>
        <v>82257.333333333328</v>
      </c>
      <c r="AE420" s="91">
        <f t="shared" si="331"/>
        <v>987088.00000000012</v>
      </c>
      <c r="AF420" s="90">
        <f t="shared" si="342"/>
        <v>13670.88</v>
      </c>
      <c r="AG420" s="90">
        <f t="shared" si="343"/>
        <v>13670.88</v>
      </c>
      <c r="AH420" s="90">
        <f t="shared" si="344"/>
        <v>13670.88</v>
      </c>
      <c r="AI420" s="90">
        <f t="shared" si="345"/>
        <v>13670.88</v>
      </c>
      <c r="AJ420" s="91">
        <v>54683.519999999997</v>
      </c>
      <c r="AK420" s="92"/>
    </row>
    <row r="421" spans="1:37" ht="30" x14ac:dyDescent="0.25">
      <c r="A421" s="86">
        <f t="shared" si="308"/>
        <v>389</v>
      </c>
      <c r="B421" s="86"/>
      <c r="C421" s="86">
        <f t="shared" si="348"/>
        <v>11</v>
      </c>
      <c r="D421" s="87" t="s">
        <v>801</v>
      </c>
      <c r="E421" s="99">
        <v>466</v>
      </c>
      <c r="F421" s="77" t="str">
        <f t="shared" si="333"/>
        <v>от 100 до 900 жителей</v>
      </c>
      <c r="G421" s="100">
        <f t="shared" si="334"/>
        <v>1</v>
      </c>
      <c r="H421" s="88" t="str">
        <f t="shared" si="328"/>
        <v>1</v>
      </c>
      <c r="I421" s="80" t="str">
        <f t="shared" si="335"/>
        <v>не соответствует</v>
      </c>
      <c r="J421" s="80" t="str">
        <f t="shared" si="329"/>
        <v>0,75</v>
      </c>
      <c r="K421" s="80">
        <v>0</v>
      </c>
      <c r="L421" s="80" t="str">
        <f t="shared" si="336"/>
        <v>укомплектован</v>
      </c>
      <c r="M421" s="80" t="str">
        <f t="shared" si="330"/>
        <v>1</v>
      </c>
      <c r="N421" s="102"/>
      <c r="O421" s="81">
        <f t="shared" si="337"/>
        <v>0.75</v>
      </c>
      <c r="P421" s="89">
        <f t="shared" si="338"/>
        <v>1316117</v>
      </c>
      <c r="Q421" s="89">
        <f t="shared" si="339"/>
        <v>987087.75</v>
      </c>
      <c r="R421" s="89">
        <f t="shared" si="340"/>
        <v>987088</v>
      </c>
      <c r="S421" s="90">
        <f t="shared" si="346"/>
        <v>82257.333333333328</v>
      </c>
      <c r="T421" s="90">
        <f t="shared" si="347"/>
        <v>82257.333333333328</v>
      </c>
      <c r="U421" s="90">
        <f t="shared" si="347"/>
        <v>82257.333333333328</v>
      </c>
      <c r="V421" s="90">
        <f t="shared" si="347"/>
        <v>82257.333333333328</v>
      </c>
      <c r="W421" s="90">
        <f t="shared" si="347"/>
        <v>82257.333333333328</v>
      </c>
      <c r="X421" s="90">
        <f t="shared" si="347"/>
        <v>82257.333333333328</v>
      </c>
      <c r="Y421" s="90">
        <f t="shared" si="347"/>
        <v>82257.333333333328</v>
      </c>
      <c r="Z421" s="90">
        <f t="shared" si="347"/>
        <v>82257.333333333328</v>
      </c>
      <c r="AA421" s="90">
        <f t="shared" si="347"/>
        <v>82257.333333333328</v>
      </c>
      <c r="AB421" s="90">
        <f t="shared" si="347"/>
        <v>82257.333333333328</v>
      </c>
      <c r="AC421" s="90">
        <f t="shared" si="347"/>
        <v>82257.333333333328</v>
      </c>
      <c r="AD421" s="90">
        <f t="shared" si="347"/>
        <v>82257.333333333328</v>
      </c>
      <c r="AE421" s="91">
        <f t="shared" si="331"/>
        <v>987088.00000000012</v>
      </c>
      <c r="AF421" s="90">
        <f t="shared" si="342"/>
        <v>0</v>
      </c>
      <c r="AG421" s="90">
        <f t="shared" si="343"/>
        <v>0</v>
      </c>
      <c r="AH421" s="90">
        <f t="shared" si="344"/>
        <v>0</v>
      </c>
      <c r="AI421" s="90">
        <f t="shared" si="345"/>
        <v>0</v>
      </c>
      <c r="AJ421" s="91"/>
      <c r="AK421" s="92"/>
    </row>
    <row r="422" spans="1:37" x14ac:dyDescent="0.25">
      <c r="A422" s="86">
        <f>A421+1</f>
        <v>390</v>
      </c>
      <c r="B422" s="86"/>
      <c r="C422" s="86">
        <f t="shared" si="348"/>
        <v>12</v>
      </c>
      <c r="D422" s="87" t="s">
        <v>802</v>
      </c>
      <c r="E422" s="99">
        <v>296</v>
      </c>
      <c r="F422" s="77" t="str">
        <f t="shared" si="333"/>
        <v>от 100 до 900 жителей</v>
      </c>
      <c r="G422" s="100">
        <f t="shared" si="334"/>
        <v>1</v>
      </c>
      <c r="H422" s="88" t="str">
        <f t="shared" si="328"/>
        <v>1</v>
      </c>
      <c r="I422" s="80" t="str">
        <f t="shared" si="335"/>
        <v>не соответствует</v>
      </c>
      <c r="J422" s="80" t="str">
        <f t="shared" si="329"/>
        <v>0,75</v>
      </c>
      <c r="K422" s="80">
        <v>0</v>
      </c>
      <c r="L422" s="80" t="str">
        <f t="shared" si="336"/>
        <v>укомплектован</v>
      </c>
      <c r="M422" s="80" t="str">
        <f t="shared" si="330"/>
        <v>1</v>
      </c>
      <c r="N422" s="102">
        <v>0</v>
      </c>
      <c r="O422" s="81">
        <f t="shared" si="337"/>
        <v>0.75</v>
      </c>
      <c r="P422" s="89">
        <f t="shared" si="338"/>
        <v>1316117</v>
      </c>
      <c r="Q422" s="89">
        <f t="shared" si="339"/>
        <v>987087.75</v>
      </c>
      <c r="R422" s="89">
        <f t="shared" si="340"/>
        <v>987088</v>
      </c>
      <c r="S422" s="90">
        <f t="shared" si="346"/>
        <v>82257.333333333328</v>
      </c>
      <c r="T422" s="90">
        <f t="shared" si="347"/>
        <v>82257.333333333328</v>
      </c>
      <c r="U422" s="90">
        <f t="shared" si="347"/>
        <v>82257.333333333328</v>
      </c>
      <c r="V422" s="90">
        <f t="shared" si="347"/>
        <v>82257.333333333328</v>
      </c>
      <c r="W422" s="90">
        <f t="shared" si="347"/>
        <v>82257.333333333328</v>
      </c>
      <c r="X422" s="90">
        <f t="shared" si="347"/>
        <v>82257.333333333328</v>
      </c>
      <c r="Y422" s="90">
        <f t="shared" si="347"/>
        <v>82257.333333333328</v>
      </c>
      <c r="Z422" s="90">
        <f t="shared" si="347"/>
        <v>82257.333333333328</v>
      </c>
      <c r="AA422" s="90">
        <f t="shared" si="347"/>
        <v>82257.333333333328</v>
      </c>
      <c r="AB422" s="90">
        <f t="shared" si="347"/>
        <v>82257.333333333328</v>
      </c>
      <c r="AC422" s="90">
        <f t="shared" si="347"/>
        <v>82257.333333333328</v>
      </c>
      <c r="AD422" s="90">
        <f t="shared" si="347"/>
        <v>82257.333333333328</v>
      </c>
      <c r="AE422" s="91">
        <f t="shared" si="331"/>
        <v>987088.00000000012</v>
      </c>
      <c r="AF422" s="90">
        <f t="shared" si="342"/>
        <v>11700</v>
      </c>
      <c r="AG422" s="90">
        <f t="shared" si="343"/>
        <v>11700</v>
      </c>
      <c r="AH422" s="90">
        <f t="shared" si="344"/>
        <v>11700</v>
      </c>
      <c r="AI422" s="90">
        <f t="shared" si="345"/>
        <v>11700</v>
      </c>
      <c r="AJ422" s="91">
        <v>46800</v>
      </c>
      <c r="AK422" s="92"/>
    </row>
    <row r="423" spans="1:37" x14ac:dyDescent="0.25">
      <c r="A423" s="86">
        <f t="shared" si="308"/>
        <v>391</v>
      </c>
      <c r="B423" s="86"/>
      <c r="C423" s="86">
        <f t="shared" si="348"/>
        <v>13</v>
      </c>
      <c r="D423" s="87" t="s">
        <v>803</v>
      </c>
      <c r="E423" s="99">
        <v>378</v>
      </c>
      <c r="F423" s="77" t="str">
        <f t="shared" si="333"/>
        <v>от 100 до 900 жителей</v>
      </c>
      <c r="G423" s="100">
        <f t="shared" si="334"/>
        <v>1</v>
      </c>
      <c r="H423" s="88" t="str">
        <f t="shared" si="328"/>
        <v>1</v>
      </c>
      <c r="I423" s="80" t="str">
        <f t="shared" si="335"/>
        <v>не соответствует</v>
      </c>
      <c r="J423" s="80" t="str">
        <f t="shared" si="329"/>
        <v>0,75</v>
      </c>
      <c r="K423" s="80">
        <v>0</v>
      </c>
      <c r="L423" s="80" t="str">
        <f t="shared" si="336"/>
        <v>укомплектован</v>
      </c>
      <c r="M423" s="80" t="str">
        <f t="shared" si="330"/>
        <v>1</v>
      </c>
      <c r="N423" s="102"/>
      <c r="O423" s="81">
        <f t="shared" si="337"/>
        <v>0.75</v>
      </c>
      <c r="P423" s="89">
        <f t="shared" si="338"/>
        <v>1316117</v>
      </c>
      <c r="Q423" s="89">
        <f t="shared" si="339"/>
        <v>987087.75</v>
      </c>
      <c r="R423" s="89">
        <f t="shared" si="340"/>
        <v>987088</v>
      </c>
      <c r="S423" s="90">
        <f t="shared" si="346"/>
        <v>82257.333333333328</v>
      </c>
      <c r="T423" s="90">
        <f t="shared" si="347"/>
        <v>82257.333333333328</v>
      </c>
      <c r="U423" s="90">
        <f t="shared" si="347"/>
        <v>82257.333333333328</v>
      </c>
      <c r="V423" s="90">
        <f t="shared" si="347"/>
        <v>82257.333333333328</v>
      </c>
      <c r="W423" s="90">
        <f t="shared" si="347"/>
        <v>82257.333333333328</v>
      </c>
      <c r="X423" s="90">
        <f t="shared" si="347"/>
        <v>82257.333333333328</v>
      </c>
      <c r="Y423" s="90">
        <f t="shared" si="347"/>
        <v>82257.333333333328</v>
      </c>
      <c r="Z423" s="90">
        <f t="shared" si="347"/>
        <v>82257.333333333328</v>
      </c>
      <c r="AA423" s="90">
        <f t="shared" si="347"/>
        <v>82257.333333333328</v>
      </c>
      <c r="AB423" s="90">
        <f t="shared" si="347"/>
        <v>82257.333333333328</v>
      </c>
      <c r="AC423" s="90">
        <f t="shared" si="347"/>
        <v>82257.333333333328</v>
      </c>
      <c r="AD423" s="90">
        <f t="shared" si="347"/>
        <v>82257.333333333328</v>
      </c>
      <c r="AE423" s="91">
        <f t="shared" si="331"/>
        <v>987088.00000000012</v>
      </c>
      <c r="AF423" s="90">
        <f t="shared" si="342"/>
        <v>13670.88</v>
      </c>
      <c r="AG423" s="90">
        <f t="shared" si="343"/>
        <v>13670.88</v>
      </c>
      <c r="AH423" s="90">
        <f t="shared" si="344"/>
        <v>13670.88</v>
      </c>
      <c r="AI423" s="90">
        <f t="shared" si="345"/>
        <v>13670.88</v>
      </c>
      <c r="AJ423" s="91">
        <v>54683.519999999997</v>
      </c>
      <c r="AK423" s="92"/>
    </row>
    <row r="424" spans="1:37" x14ac:dyDescent="0.25">
      <c r="A424" s="86">
        <f>A423+1</f>
        <v>392</v>
      </c>
      <c r="B424" s="86"/>
      <c r="C424" s="86">
        <f>C423+1</f>
        <v>14</v>
      </c>
      <c r="D424" s="87" t="s">
        <v>804</v>
      </c>
      <c r="E424" s="99">
        <v>566</v>
      </c>
      <c r="F424" s="77" t="str">
        <f t="shared" si="333"/>
        <v>от 100 до 900 жителей</v>
      </c>
      <c r="G424" s="100">
        <f t="shared" si="334"/>
        <v>1</v>
      </c>
      <c r="H424" s="88" t="str">
        <f t="shared" si="328"/>
        <v>1</v>
      </c>
      <c r="I424" s="80" t="str">
        <f t="shared" si="335"/>
        <v>не соответствует</v>
      </c>
      <c r="J424" s="80" t="str">
        <f t="shared" si="329"/>
        <v>0,75</v>
      </c>
      <c r="K424" s="80">
        <v>0</v>
      </c>
      <c r="L424" s="80" t="str">
        <f t="shared" si="336"/>
        <v>укомплектован</v>
      </c>
      <c r="M424" s="80" t="str">
        <f t="shared" si="330"/>
        <v>1</v>
      </c>
      <c r="N424" s="102"/>
      <c r="O424" s="81">
        <f t="shared" si="337"/>
        <v>0.75</v>
      </c>
      <c r="P424" s="89">
        <f t="shared" si="338"/>
        <v>1316117</v>
      </c>
      <c r="Q424" s="89">
        <f t="shared" si="339"/>
        <v>987087.75</v>
      </c>
      <c r="R424" s="89">
        <f t="shared" si="340"/>
        <v>987088</v>
      </c>
      <c r="S424" s="90">
        <f t="shared" si="346"/>
        <v>82257.333333333328</v>
      </c>
      <c r="T424" s="90">
        <f t="shared" si="347"/>
        <v>82257.333333333328</v>
      </c>
      <c r="U424" s="90">
        <f t="shared" si="347"/>
        <v>82257.333333333328</v>
      </c>
      <c r="V424" s="90">
        <f t="shared" si="347"/>
        <v>82257.333333333328</v>
      </c>
      <c r="W424" s="90">
        <f t="shared" si="347"/>
        <v>82257.333333333328</v>
      </c>
      <c r="X424" s="90">
        <f t="shared" si="347"/>
        <v>82257.333333333328</v>
      </c>
      <c r="Y424" s="90">
        <f t="shared" si="347"/>
        <v>82257.333333333328</v>
      </c>
      <c r="Z424" s="90">
        <f t="shared" si="347"/>
        <v>82257.333333333328</v>
      </c>
      <c r="AA424" s="90">
        <f t="shared" si="347"/>
        <v>82257.333333333328</v>
      </c>
      <c r="AB424" s="90">
        <f t="shared" si="347"/>
        <v>82257.333333333328</v>
      </c>
      <c r="AC424" s="90">
        <f t="shared" si="347"/>
        <v>82257.333333333328</v>
      </c>
      <c r="AD424" s="90">
        <f t="shared" si="347"/>
        <v>82257.333333333328</v>
      </c>
      <c r="AE424" s="91">
        <f t="shared" si="331"/>
        <v>987088.00000000012</v>
      </c>
      <c r="AF424" s="90">
        <f t="shared" si="342"/>
        <v>0</v>
      </c>
      <c r="AG424" s="90">
        <f t="shared" si="343"/>
        <v>0</v>
      </c>
      <c r="AH424" s="90">
        <f t="shared" si="344"/>
        <v>0</v>
      </c>
      <c r="AI424" s="90">
        <f t="shared" si="345"/>
        <v>0</v>
      </c>
      <c r="AJ424" s="91"/>
      <c r="AK424" s="92"/>
    </row>
    <row r="425" spans="1:37" x14ac:dyDescent="0.25">
      <c r="A425" s="86">
        <f t="shared" si="308"/>
        <v>393</v>
      </c>
      <c r="B425" s="86"/>
      <c r="C425" s="86">
        <f t="shared" si="348"/>
        <v>15</v>
      </c>
      <c r="D425" s="87" t="s">
        <v>805</v>
      </c>
      <c r="E425" s="99">
        <v>466</v>
      </c>
      <c r="F425" s="77" t="str">
        <f t="shared" si="333"/>
        <v>от 100 до 900 жителей</v>
      </c>
      <c r="G425" s="100">
        <f t="shared" si="334"/>
        <v>1</v>
      </c>
      <c r="H425" s="88" t="str">
        <f t="shared" si="328"/>
        <v>1</v>
      </c>
      <c r="I425" s="80" t="str">
        <f t="shared" si="335"/>
        <v>не соответствует</v>
      </c>
      <c r="J425" s="80" t="str">
        <f t="shared" si="329"/>
        <v>0,75</v>
      </c>
      <c r="K425" s="80">
        <v>0</v>
      </c>
      <c r="L425" s="80" t="str">
        <f t="shared" si="336"/>
        <v>укомплектован</v>
      </c>
      <c r="M425" s="80" t="str">
        <f t="shared" si="330"/>
        <v>1</v>
      </c>
      <c r="N425" s="102"/>
      <c r="O425" s="81">
        <f t="shared" si="337"/>
        <v>0.75</v>
      </c>
      <c r="P425" s="89">
        <f t="shared" si="338"/>
        <v>1316117</v>
      </c>
      <c r="Q425" s="89">
        <f t="shared" si="339"/>
        <v>987087.75</v>
      </c>
      <c r="R425" s="89">
        <f t="shared" si="340"/>
        <v>987088</v>
      </c>
      <c r="S425" s="90">
        <f t="shared" si="346"/>
        <v>82257.333333333328</v>
      </c>
      <c r="T425" s="90">
        <f t="shared" si="347"/>
        <v>82257.333333333328</v>
      </c>
      <c r="U425" s="90">
        <f t="shared" si="347"/>
        <v>82257.333333333328</v>
      </c>
      <c r="V425" s="90">
        <f t="shared" si="347"/>
        <v>82257.333333333328</v>
      </c>
      <c r="W425" s="90">
        <f t="shared" si="347"/>
        <v>82257.333333333328</v>
      </c>
      <c r="X425" s="90">
        <f t="shared" si="347"/>
        <v>82257.333333333328</v>
      </c>
      <c r="Y425" s="90">
        <f t="shared" si="347"/>
        <v>82257.333333333328</v>
      </c>
      <c r="Z425" s="90">
        <f t="shared" si="347"/>
        <v>82257.333333333328</v>
      </c>
      <c r="AA425" s="90">
        <f t="shared" si="347"/>
        <v>82257.333333333328</v>
      </c>
      <c r="AB425" s="90">
        <f t="shared" si="347"/>
        <v>82257.333333333328</v>
      </c>
      <c r="AC425" s="90">
        <f t="shared" si="347"/>
        <v>82257.333333333328</v>
      </c>
      <c r="AD425" s="90">
        <f t="shared" si="347"/>
        <v>82257.333333333328</v>
      </c>
      <c r="AE425" s="91">
        <f t="shared" si="331"/>
        <v>987088.00000000012</v>
      </c>
      <c r="AF425" s="90">
        <f t="shared" si="342"/>
        <v>13670.88</v>
      </c>
      <c r="AG425" s="90">
        <f t="shared" si="343"/>
        <v>13670.88</v>
      </c>
      <c r="AH425" s="90">
        <f t="shared" si="344"/>
        <v>13670.88</v>
      </c>
      <c r="AI425" s="90">
        <f t="shared" si="345"/>
        <v>13670.88</v>
      </c>
      <c r="AJ425" s="91">
        <v>54683.519999999997</v>
      </c>
      <c r="AK425" s="92"/>
    </row>
    <row r="426" spans="1:37" x14ac:dyDescent="0.25">
      <c r="A426" s="86">
        <f t="shared" si="308"/>
        <v>394</v>
      </c>
      <c r="B426" s="86"/>
      <c r="C426" s="86">
        <f t="shared" si="348"/>
        <v>16</v>
      </c>
      <c r="D426" s="87" t="s">
        <v>806</v>
      </c>
      <c r="E426" s="99">
        <v>220</v>
      </c>
      <c r="F426" s="77" t="str">
        <f t="shared" si="333"/>
        <v>от 100 до 900 жителей</v>
      </c>
      <c r="G426" s="100">
        <f t="shared" si="334"/>
        <v>1</v>
      </c>
      <c r="H426" s="88" t="str">
        <f t="shared" si="328"/>
        <v>1</v>
      </c>
      <c r="I426" s="80" t="str">
        <f t="shared" si="335"/>
        <v>не соответствует</v>
      </c>
      <c r="J426" s="80" t="str">
        <f t="shared" si="329"/>
        <v>0,75</v>
      </c>
      <c r="K426" s="80">
        <v>0</v>
      </c>
      <c r="L426" s="80" t="str">
        <f t="shared" si="336"/>
        <v>укомплектован</v>
      </c>
      <c r="M426" s="80" t="str">
        <f t="shared" si="330"/>
        <v>1</v>
      </c>
      <c r="N426" s="102"/>
      <c r="O426" s="81">
        <f t="shared" si="337"/>
        <v>0.75</v>
      </c>
      <c r="P426" s="89">
        <f t="shared" si="338"/>
        <v>1316117</v>
      </c>
      <c r="Q426" s="89">
        <f t="shared" si="339"/>
        <v>987087.75</v>
      </c>
      <c r="R426" s="89">
        <f t="shared" si="340"/>
        <v>987088</v>
      </c>
      <c r="S426" s="90">
        <f t="shared" si="346"/>
        <v>82257.333333333328</v>
      </c>
      <c r="T426" s="90">
        <f t="shared" si="347"/>
        <v>82257.333333333328</v>
      </c>
      <c r="U426" s="90">
        <f t="shared" si="347"/>
        <v>82257.333333333328</v>
      </c>
      <c r="V426" s="90">
        <f t="shared" si="347"/>
        <v>82257.333333333328</v>
      </c>
      <c r="W426" s="90">
        <f t="shared" si="347"/>
        <v>82257.333333333328</v>
      </c>
      <c r="X426" s="90">
        <f t="shared" si="347"/>
        <v>82257.333333333328</v>
      </c>
      <c r="Y426" s="90">
        <f t="shared" si="347"/>
        <v>82257.333333333328</v>
      </c>
      <c r="Z426" s="90">
        <f t="shared" si="347"/>
        <v>82257.333333333328</v>
      </c>
      <c r="AA426" s="90">
        <f t="shared" si="347"/>
        <v>82257.333333333328</v>
      </c>
      <c r="AB426" s="90">
        <f t="shared" si="347"/>
        <v>82257.333333333328</v>
      </c>
      <c r="AC426" s="90">
        <f t="shared" si="347"/>
        <v>82257.333333333328</v>
      </c>
      <c r="AD426" s="90">
        <f t="shared" si="347"/>
        <v>82257.333333333328</v>
      </c>
      <c r="AE426" s="91">
        <f t="shared" si="331"/>
        <v>987088.00000000012</v>
      </c>
      <c r="AF426" s="90">
        <f t="shared" si="342"/>
        <v>11700</v>
      </c>
      <c r="AG426" s="90">
        <f t="shared" si="343"/>
        <v>11700</v>
      </c>
      <c r="AH426" s="90">
        <f t="shared" si="344"/>
        <v>11700</v>
      </c>
      <c r="AI426" s="90">
        <f t="shared" si="345"/>
        <v>11700</v>
      </c>
      <c r="AJ426" s="91">
        <v>46800</v>
      </c>
      <c r="AK426" s="92"/>
    </row>
    <row r="427" spans="1:37" x14ac:dyDescent="0.25">
      <c r="A427" s="86">
        <f t="shared" si="308"/>
        <v>395</v>
      </c>
      <c r="B427" s="86"/>
      <c r="C427" s="86">
        <f t="shared" si="348"/>
        <v>17</v>
      </c>
      <c r="D427" s="87" t="s">
        <v>807</v>
      </c>
      <c r="E427" s="99">
        <v>183</v>
      </c>
      <c r="F427" s="77" t="str">
        <f t="shared" si="333"/>
        <v>от 100 до 900 жителей</v>
      </c>
      <c r="G427" s="100">
        <f t="shared" si="334"/>
        <v>1</v>
      </c>
      <c r="H427" s="88" t="str">
        <f t="shared" si="328"/>
        <v>1</v>
      </c>
      <c r="I427" s="80" t="str">
        <f t="shared" si="335"/>
        <v>не соответствует</v>
      </c>
      <c r="J427" s="80" t="str">
        <f t="shared" si="329"/>
        <v>0,75</v>
      </c>
      <c r="K427" s="80">
        <v>0</v>
      </c>
      <c r="L427" s="80" t="str">
        <f t="shared" si="336"/>
        <v>укомплектован</v>
      </c>
      <c r="M427" s="80" t="str">
        <f t="shared" si="330"/>
        <v>1</v>
      </c>
      <c r="N427" s="102"/>
      <c r="O427" s="81">
        <f t="shared" si="337"/>
        <v>0.75</v>
      </c>
      <c r="P427" s="89">
        <f t="shared" si="338"/>
        <v>1316117</v>
      </c>
      <c r="Q427" s="89">
        <f t="shared" si="339"/>
        <v>987087.75</v>
      </c>
      <c r="R427" s="89">
        <f t="shared" si="340"/>
        <v>987088</v>
      </c>
      <c r="S427" s="90">
        <f t="shared" si="346"/>
        <v>82257.333333333328</v>
      </c>
      <c r="T427" s="90">
        <f t="shared" si="347"/>
        <v>82257.333333333328</v>
      </c>
      <c r="U427" s="90">
        <f t="shared" si="347"/>
        <v>82257.333333333328</v>
      </c>
      <c r="V427" s="90">
        <f t="shared" si="347"/>
        <v>82257.333333333328</v>
      </c>
      <c r="W427" s="90">
        <f t="shared" si="347"/>
        <v>82257.333333333328</v>
      </c>
      <c r="X427" s="90">
        <f t="shared" si="347"/>
        <v>82257.333333333328</v>
      </c>
      <c r="Y427" s="90">
        <f t="shared" si="347"/>
        <v>82257.333333333328</v>
      </c>
      <c r="Z427" s="90">
        <f t="shared" si="347"/>
        <v>82257.333333333328</v>
      </c>
      <c r="AA427" s="90">
        <f t="shared" si="347"/>
        <v>82257.333333333328</v>
      </c>
      <c r="AB427" s="90">
        <f t="shared" si="347"/>
        <v>82257.333333333328</v>
      </c>
      <c r="AC427" s="90">
        <f t="shared" si="347"/>
        <v>82257.333333333328</v>
      </c>
      <c r="AD427" s="90">
        <f t="shared" si="347"/>
        <v>82257.333333333328</v>
      </c>
      <c r="AE427" s="91">
        <f t="shared" si="331"/>
        <v>987088.00000000012</v>
      </c>
      <c r="AF427" s="90">
        <f t="shared" si="342"/>
        <v>13670.88</v>
      </c>
      <c r="AG427" s="90">
        <f t="shared" si="343"/>
        <v>13670.88</v>
      </c>
      <c r="AH427" s="90">
        <f t="shared" si="344"/>
        <v>13670.88</v>
      </c>
      <c r="AI427" s="90">
        <f t="shared" si="345"/>
        <v>13670.88</v>
      </c>
      <c r="AJ427" s="91">
        <v>54683.519999999997</v>
      </c>
      <c r="AK427" s="92"/>
    </row>
    <row r="428" spans="1:37" x14ac:dyDescent="0.25">
      <c r="A428" s="86">
        <f t="shared" si="308"/>
        <v>396</v>
      </c>
      <c r="B428" s="86"/>
      <c r="C428" s="86">
        <f t="shared" si="348"/>
        <v>18</v>
      </c>
      <c r="D428" s="87" t="s">
        <v>808</v>
      </c>
      <c r="E428" s="99">
        <v>233</v>
      </c>
      <c r="F428" s="77" t="str">
        <f t="shared" si="333"/>
        <v>от 100 до 900 жителей</v>
      </c>
      <c r="G428" s="100">
        <f t="shared" si="334"/>
        <v>1</v>
      </c>
      <c r="H428" s="88" t="str">
        <f t="shared" si="328"/>
        <v>1</v>
      </c>
      <c r="I428" s="80" t="str">
        <f t="shared" si="335"/>
        <v>не соответствует</v>
      </c>
      <c r="J428" s="80" t="str">
        <f t="shared" si="329"/>
        <v>0,75</v>
      </c>
      <c r="K428" s="80">
        <v>0</v>
      </c>
      <c r="L428" s="80" t="str">
        <f t="shared" si="336"/>
        <v>укомплектован</v>
      </c>
      <c r="M428" s="80" t="str">
        <f t="shared" si="330"/>
        <v>1</v>
      </c>
      <c r="N428" s="102"/>
      <c r="O428" s="81">
        <f t="shared" si="337"/>
        <v>0.75</v>
      </c>
      <c r="P428" s="89">
        <f t="shared" si="338"/>
        <v>1316117</v>
      </c>
      <c r="Q428" s="89">
        <f t="shared" si="339"/>
        <v>987087.75</v>
      </c>
      <c r="R428" s="89">
        <f t="shared" si="340"/>
        <v>987088</v>
      </c>
      <c r="S428" s="90">
        <f t="shared" si="346"/>
        <v>82257.333333333328</v>
      </c>
      <c r="T428" s="90">
        <f t="shared" ref="T428:AD430" si="349">S428</f>
        <v>82257.333333333328</v>
      </c>
      <c r="U428" s="90">
        <f t="shared" si="349"/>
        <v>82257.333333333328</v>
      </c>
      <c r="V428" s="90">
        <f t="shared" si="349"/>
        <v>82257.333333333328</v>
      </c>
      <c r="W428" s="90">
        <f t="shared" si="349"/>
        <v>82257.333333333328</v>
      </c>
      <c r="X428" s="90">
        <f t="shared" si="349"/>
        <v>82257.333333333328</v>
      </c>
      <c r="Y428" s="90">
        <f t="shared" si="349"/>
        <v>82257.333333333328</v>
      </c>
      <c r="Z428" s="90">
        <f t="shared" si="349"/>
        <v>82257.333333333328</v>
      </c>
      <c r="AA428" s="90">
        <f t="shared" si="349"/>
        <v>82257.333333333328</v>
      </c>
      <c r="AB428" s="90">
        <f t="shared" si="349"/>
        <v>82257.333333333328</v>
      </c>
      <c r="AC428" s="90">
        <f t="shared" si="349"/>
        <v>82257.333333333328</v>
      </c>
      <c r="AD428" s="90">
        <f t="shared" si="349"/>
        <v>82257.333333333328</v>
      </c>
      <c r="AE428" s="91">
        <f t="shared" si="331"/>
        <v>987088.00000000012</v>
      </c>
      <c r="AF428" s="90">
        <f t="shared" si="342"/>
        <v>11700</v>
      </c>
      <c r="AG428" s="90">
        <f t="shared" si="343"/>
        <v>11700</v>
      </c>
      <c r="AH428" s="90">
        <f t="shared" si="344"/>
        <v>11700</v>
      </c>
      <c r="AI428" s="90">
        <f t="shared" si="345"/>
        <v>11700</v>
      </c>
      <c r="AJ428" s="91">
        <v>46800</v>
      </c>
      <c r="AK428" s="92"/>
    </row>
    <row r="429" spans="1:37" x14ac:dyDescent="0.25">
      <c r="A429" s="86">
        <f>A428+1</f>
        <v>397</v>
      </c>
      <c r="B429" s="86"/>
      <c r="C429" s="86">
        <f>C428+1</f>
        <v>19</v>
      </c>
      <c r="D429" s="87" t="s">
        <v>809</v>
      </c>
      <c r="E429" s="99">
        <v>830</v>
      </c>
      <c r="F429" s="77" t="str">
        <f t="shared" si="333"/>
        <v>от 100 до 900 жителей</v>
      </c>
      <c r="G429" s="100">
        <f t="shared" si="334"/>
        <v>1</v>
      </c>
      <c r="H429" s="88" t="str">
        <f t="shared" si="328"/>
        <v>1</v>
      </c>
      <c r="I429" s="80" t="str">
        <f t="shared" si="335"/>
        <v>не соответствует</v>
      </c>
      <c r="J429" s="80" t="str">
        <f t="shared" si="329"/>
        <v>0,75</v>
      </c>
      <c r="K429" s="80">
        <v>0</v>
      </c>
      <c r="L429" s="80" t="str">
        <f t="shared" si="336"/>
        <v>укомплектован</v>
      </c>
      <c r="M429" s="80" t="str">
        <f t="shared" si="330"/>
        <v>1</v>
      </c>
      <c r="N429" s="102"/>
      <c r="O429" s="81">
        <f t="shared" si="337"/>
        <v>0.75</v>
      </c>
      <c r="P429" s="89">
        <f t="shared" si="338"/>
        <v>1316117</v>
      </c>
      <c r="Q429" s="89">
        <f t="shared" si="339"/>
        <v>987087.75</v>
      </c>
      <c r="R429" s="89">
        <f t="shared" si="340"/>
        <v>987088</v>
      </c>
      <c r="S429" s="90">
        <f t="shared" si="346"/>
        <v>82257.333333333328</v>
      </c>
      <c r="T429" s="90">
        <f t="shared" si="349"/>
        <v>82257.333333333328</v>
      </c>
      <c r="U429" s="90">
        <f t="shared" si="349"/>
        <v>82257.333333333328</v>
      </c>
      <c r="V429" s="90">
        <f t="shared" si="349"/>
        <v>82257.333333333328</v>
      </c>
      <c r="W429" s="90">
        <f t="shared" si="349"/>
        <v>82257.333333333328</v>
      </c>
      <c r="X429" s="90">
        <f t="shared" si="349"/>
        <v>82257.333333333328</v>
      </c>
      <c r="Y429" s="90">
        <f t="shared" si="349"/>
        <v>82257.333333333328</v>
      </c>
      <c r="Z429" s="90">
        <f t="shared" si="349"/>
        <v>82257.333333333328</v>
      </c>
      <c r="AA429" s="90">
        <f t="shared" si="349"/>
        <v>82257.333333333328</v>
      </c>
      <c r="AB429" s="90">
        <f t="shared" si="349"/>
        <v>82257.333333333328</v>
      </c>
      <c r="AC429" s="90">
        <f t="shared" si="349"/>
        <v>82257.333333333328</v>
      </c>
      <c r="AD429" s="90">
        <f t="shared" si="349"/>
        <v>82257.333333333328</v>
      </c>
      <c r="AE429" s="91">
        <f>SUM(S429:AD429)</f>
        <v>987088.00000000012</v>
      </c>
      <c r="AF429" s="90">
        <f t="shared" si="342"/>
        <v>11700</v>
      </c>
      <c r="AG429" s="90">
        <f t="shared" si="343"/>
        <v>11700</v>
      </c>
      <c r="AH429" s="90">
        <f t="shared" si="344"/>
        <v>11700</v>
      </c>
      <c r="AI429" s="90">
        <f t="shared" si="345"/>
        <v>11700</v>
      </c>
      <c r="AJ429" s="91">
        <v>46800</v>
      </c>
      <c r="AK429" s="92"/>
    </row>
    <row r="430" spans="1:37" x14ac:dyDescent="0.25">
      <c r="A430" s="86">
        <f t="shared" si="308"/>
        <v>398</v>
      </c>
      <c r="B430" s="86"/>
      <c r="C430" s="86">
        <f t="shared" si="348"/>
        <v>20</v>
      </c>
      <c r="D430" s="87" t="s">
        <v>810</v>
      </c>
      <c r="E430" s="99">
        <v>678</v>
      </c>
      <c r="F430" s="77" t="str">
        <f t="shared" si="333"/>
        <v>от 100 до 900 жителей</v>
      </c>
      <c r="G430" s="100">
        <f t="shared" si="334"/>
        <v>1</v>
      </c>
      <c r="H430" s="88" t="str">
        <f t="shared" si="328"/>
        <v>1</v>
      </c>
      <c r="I430" s="80" t="str">
        <f t="shared" si="335"/>
        <v>не соответствует</v>
      </c>
      <c r="J430" s="80" t="str">
        <f t="shared" si="329"/>
        <v>0,75</v>
      </c>
      <c r="K430" s="80">
        <v>0</v>
      </c>
      <c r="L430" s="80" t="str">
        <f t="shared" si="336"/>
        <v>укомплектован</v>
      </c>
      <c r="M430" s="80" t="str">
        <f t="shared" si="330"/>
        <v>1</v>
      </c>
      <c r="N430" s="102"/>
      <c r="O430" s="81">
        <f t="shared" si="337"/>
        <v>0.75</v>
      </c>
      <c r="P430" s="89">
        <f t="shared" si="338"/>
        <v>1316117</v>
      </c>
      <c r="Q430" s="89">
        <f t="shared" si="339"/>
        <v>987087.75</v>
      </c>
      <c r="R430" s="89">
        <f t="shared" si="340"/>
        <v>987088</v>
      </c>
      <c r="S430" s="118">
        <f t="shared" si="346"/>
        <v>82257.333333333328</v>
      </c>
      <c r="T430" s="118">
        <f t="shared" si="349"/>
        <v>82257.333333333328</v>
      </c>
      <c r="U430" s="118">
        <f t="shared" si="349"/>
        <v>82257.333333333328</v>
      </c>
      <c r="V430" s="118">
        <f t="shared" si="349"/>
        <v>82257.333333333328</v>
      </c>
      <c r="W430" s="118">
        <f t="shared" si="349"/>
        <v>82257.333333333328</v>
      </c>
      <c r="X430" s="118">
        <f t="shared" si="349"/>
        <v>82257.333333333328</v>
      </c>
      <c r="Y430" s="118">
        <f t="shared" si="349"/>
        <v>82257.333333333328</v>
      </c>
      <c r="Z430" s="90">
        <f t="shared" si="349"/>
        <v>82257.333333333328</v>
      </c>
      <c r="AA430" s="90">
        <f t="shared" si="349"/>
        <v>82257.333333333328</v>
      </c>
      <c r="AB430" s="90">
        <f t="shared" si="349"/>
        <v>82257.333333333328</v>
      </c>
      <c r="AC430" s="90">
        <f t="shared" si="349"/>
        <v>82257.333333333328</v>
      </c>
      <c r="AD430" s="90">
        <f t="shared" si="349"/>
        <v>82257.333333333328</v>
      </c>
      <c r="AE430" s="91">
        <f>SUM(S430:AD430)</f>
        <v>987088.00000000012</v>
      </c>
      <c r="AF430" s="90">
        <f t="shared" si="342"/>
        <v>11700</v>
      </c>
      <c r="AG430" s="90">
        <f t="shared" si="343"/>
        <v>11700</v>
      </c>
      <c r="AH430" s="90">
        <f t="shared" si="344"/>
        <v>11700</v>
      </c>
      <c r="AI430" s="90">
        <f t="shared" si="345"/>
        <v>11700</v>
      </c>
      <c r="AJ430" s="91">
        <v>46800</v>
      </c>
      <c r="AK430" s="119"/>
    </row>
    <row r="431" spans="1:37" x14ac:dyDescent="0.25">
      <c r="A431" s="72"/>
      <c r="B431" s="72">
        <v>21</v>
      </c>
      <c r="C431" s="72"/>
      <c r="D431" s="74" t="s">
        <v>811</v>
      </c>
      <c r="E431" s="99"/>
      <c r="F431" s="77"/>
      <c r="G431" s="100"/>
      <c r="H431" s="88"/>
      <c r="I431" s="80"/>
      <c r="J431" s="80"/>
      <c r="K431" s="80"/>
      <c r="L431" s="80"/>
      <c r="M431" s="80"/>
      <c r="N431" s="102"/>
      <c r="O431" s="81"/>
      <c r="P431" s="82">
        <f t="shared" ref="P431:AJ431" si="350">SUM(P432:P449)</f>
        <v>23558494.300000001</v>
      </c>
      <c r="Q431" s="82">
        <f t="shared" si="350"/>
        <v>18655958.475000001</v>
      </c>
      <c r="R431" s="82">
        <f t="shared" si="350"/>
        <v>17989678</v>
      </c>
      <c r="S431" s="83">
        <f t="shared" si="350"/>
        <v>1499139.833333333</v>
      </c>
      <c r="T431" s="83">
        <f t="shared" si="350"/>
        <v>1499139.833333333</v>
      </c>
      <c r="U431" s="83">
        <f t="shared" si="350"/>
        <v>1499139.833333333</v>
      </c>
      <c r="V431" s="83">
        <f t="shared" si="350"/>
        <v>1499139.833333333</v>
      </c>
      <c r="W431" s="83">
        <f t="shared" si="350"/>
        <v>1499139.833333333</v>
      </c>
      <c r="X431" s="83">
        <f t="shared" si="350"/>
        <v>1499139.833333333</v>
      </c>
      <c r="Y431" s="83">
        <f t="shared" si="350"/>
        <v>1499139.833333333</v>
      </c>
      <c r="Z431" s="83">
        <f t="shared" si="350"/>
        <v>1499139.833333333</v>
      </c>
      <c r="AA431" s="83">
        <f t="shared" si="350"/>
        <v>1499139.833333333</v>
      </c>
      <c r="AB431" s="83">
        <f t="shared" si="350"/>
        <v>1499139.833333333</v>
      </c>
      <c r="AC431" s="83">
        <f t="shared" si="350"/>
        <v>1499139.833333333</v>
      </c>
      <c r="AD431" s="83">
        <f t="shared" si="350"/>
        <v>1499139.833333333</v>
      </c>
      <c r="AE431" s="84">
        <f t="shared" si="350"/>
        <v>17989678</v>
      </c>
      <c r="AF431" s="85">
        <f t="shared" si="350"/>
        <v>195083.52000000002</v>
      </c>
      <c r="AG431" s="85">
        <f t="shared" si="350"/>
        <v>195083.52000000002</v>
      </c>
      <c r="AH431" s="85">
        <f t="shared" si="350"/>
        <v>195083.52000000002</v>
      </c>
      <c r="AI431" s="85">
        <f t="shared" si="350"/>
        <v>195083.52000000002</v>
      </c>
      <c r="AJ431" s="84">
        <f t="shared" si="350"/>
        <v>780334.08000000007</v>
      </c>
      <c r="AK431" s="94"/>
    </row>
    <row r="432" spans="1:37" x14ac:dyDescent="0.25">
      <c r="A432" s="86">
        <f>A430+1</f>
        <v>399</v>
      </c>
      <c r="B432" s="86"/>
      <c r="C432" s="86">
        <v>1</v>
      </c>
      <c r="D432" s="87" t="s">
        <v>812</v>
      </c>
      <c r="E432" s="99">
        <v>361</v>
      </c>
      <c r="F432" s="77" t="str">
        <f t="shared" ref="F432:F449" si="351">IF(G432=0,"до 100 жителей",IF(G432=1,"от 100 до 900 жителей",IF(G432=2,"от 900 до 1500 жителей",IF(G432=3,"от 1500 до 2000 жителей",IF(G432=4,"более 2000 жителей")))))</f>
        <v>от 100 до 900 жителей</v>
      </c>
      <c r="G432" s="100">
        <f t="shared" ref="G432:G449" si="352">IF(E432&lt;100,0,(IF(E432&lt;900,1,(IF(E432&lt;1500,2,IF(E432&lt;2000,3,4))))))</f>
        <v>1</v>
      </c>
      <c r="H432" s="88" t="str">
        <f t="shared" si="328"/>
        <v>1</v>
      </c>
      <c r="I432" s="80" t="str">
        <f>IF(K432=0,"не соответствует",IF(K432=1,"соответствует",))</f>
        <v>не соответствует</v>
      </c>
      <c r="J432" s="80" t="str">
        <f t="shared" si="329"/>
        <v>0,75</v>
      </c>
      <c r="K432" s="80">
        <v>0</v>
      </c>
      <c r="L432" s="80" t="str">
        <f t="shared" ref="L432:L449" si="353">IF(N432=0,"укомплектован",IF(N432=1,"не укомплектован",))</f>
        <v>укомплектован</v>
      </c>
      <c r="M432" s="80" t="str">
        <f t="shared" si="330"/>
        <v>1</v>
      </c>
      <c r="N432" s="102"/>
      <c r="O432" s="81">
        <f t="shared" ref="O432:O449" si="354">H432*J432*M432</f>
        <v>0.75</v>
      </c>
      <c r="P432" s="89">
        <f t="shared" ref="P432:P449" si="355">IF(G432=0,$E$3*H432,IF(G432=4,$E$5*H432,IF(G432=1,$E$3,IF(G432=2,$E$4,IF(G432=3,$E$5)))))</f>
        <v>1316117</v>
      </c>
      <c r="Q432" s="89">
        <f t="shared" ref="Q432:Q449" si="356">IF(K432=0,P432*$I$7,P432)</f>
        <v>987087.75</v>
      </c>
      <c r="R432" s="89">
        <f t="shared" ref="R432:R449" si="357">ROUND(IF(N432=1,Q432*$R$7,Q432),0)</f>
        <v>987088</v>
      </c>
      <c r="S432" s="90">
        <f>R432/12</f>
        <v>82257.333333333328</v>
      </c>
      <c r="T432" s="90">
        <f>S432</f>
        <v>82257.333333333328</v>
      </c>
      <c r="U432" s="90">
        <f t="shared" ref="U432:AD432" si="358">T432</f>
        <v>82257.333333333328</v>
      </c>
      <c r="V432" s="90">
        <f t="shared" si="358"/>
        <v>82257.333333333328</v>
      </c>
      <c r="W432" s="90">
        <f t="shared" si="358"/>
        <v>82257.333333333328</v>
      </c>
      <c r="X432" s="90">
        <f t="shared" si="358"/>
        <v>82257.333333333328</v>
      </c>
      <c r="Y432" s="90">
        <f t="shared" si="358"/>
        <v>82257.333333333328</v>
      </c>
      <c r="Z432" s="90">
        <f t="shared" si="358"/>
        <v>82257.333333333328</v>
      </c>
      <c r="AA432" s="90">
        <f t="shared" si="358"/>
        <v>82257.333333333328</v>
      </c>
      <c r="AB432" s="90">
        <f t="shared" si="358"/>
        <v>82257.333333333328</v>
      </c>
      <c r="AC432" s="90">
        <f t="shared" si="358"/>
        <v>82257.333333333328</v>
      </c>
      <c r="AD432" s="90">
        <f t="shared" si="358"/>
        <v>82257.333333333328</v>
      </c>
      <c r="AE432" s="91">
        <f t="shared" si="331"/>
        <v>987088.00000000012</v>
      </c>
      <c r="AF432" s="90">
        <f t="shared" ref="AF432:AF449" si="359">AJ432/4</f>
        <v>11700</v>
      </c>
      <c r="AG432" s="90">
        <f t="shared" ref="AG432:AG449" si="360">AJ432/4</f>
        <v>11700</v>
      </c>
      <c r="AH432" s="90">
        <f t="shared" ref="AH432:AH449" si="361">AJ432/4</f>
        <v>11700</v>
      </c>
      <c r="AI432" s="90">
        <f t="shared" ref="AI432:AI449" si="362">AJ432/4</f>
        <v>11700</v>
      </c>
      <c r="AJ432" s="91">
        <v>46800</v>
      </c>
      <c r="AK432" s="92"/>
    </row>
    <row r="433" spans="1:16384" x14ac:dyDescent="0.25">
      <c r="A433" s="86">
        <f>A432+1</f>
        <v>400</v>
      </c>
      <c r="B433" s="86"/>
      <c r="C433" s="86">
        <f>C432+1</f>
        <v>2</v>
      </c>
      <c r="D433" s="87" t="s">
        <v>813</v>
      </c>
      <c r="E433" s="99">
        <v>210</v>
      </c>
      <c r="F433" s="77" t="str">
        <f t="shared" si="351"/>
        <v>от 100 до 900 жителей</v>
      </c>
      <c r="G433" s="100">
        <f t="shared" si="352"/>
        <v>1</v>
      </c>
      <c r="H433" s="88" t="str">
        <f t="shared" si="328"/>
        <v>1</v>
      </c>
      <c r="I433" s="80" t="str">
        <f>IF(K433=0,"не соответствует",IF(K433=1,"соответствует",))</f>
        <v>не соответствует</v>
      </c>
      <c r="J433" s="80" t="str">
        <f t="shared" si="329"/>
        <v>0,75</v>
      </c>
      <c r="K433" s="80">
        <v>0</v>
      </c>
      <c r="L433" s="80" t="str">
        <f t="shared" si="353"/>
        <v>укомплектован</v>
      </c>
      <c r="M433" s="80" t="str">
        <f t="shared" si="330"/>
        <v>1</v>
      </c>
      <c r="N433" s="102"/>
      <c r="O433" s="81">
        <f t="shared" si="354"/>
        <v>0.75</v>
      </c>
      <c r="P433" s="89">
        <f t="shared" si="355"/>
        <v>1316117</v>
      </c>
      <c r="Q433" s="89">
        <f t="shared" si="356"/>
        <v>987087.75</v>
      </c>
      <c r="R433" s="89">
        <f t="shared" si="357"/>
        <v>987088</v>
      </c>
      <c r="S433" s="90">
        <f t="shared" ref="S433:S449" si="363">R433/12</f>
        <v>82257.333333333328</v>
      </c>
      <c r="T433" s="90">
        <f t="shared" ref="T433:AD448" si="364">S433</f>
        <v>82257.333333333328</v>
      </c>
      <c r="U433" s="90">
        <f t="shared" si="364"/>
        <v>82257.333333333328</v>
      </c>
      <c r="V433" s="90">
        <f t="shared" si="364"/>
        <v>82257.333333333328</v>
      </c>
      <c r="W433" s="90">
        <f t="shared" si="364"/>
        <v>82257.333333333328</v>
      </c>
      <c r="X433" s="90">
        <f t="shared" si="364"/>
        <v>82257.333333333328</v>
      </c>
      <c r="Y433" s="90">
        <f t="shared" si="364"/>
        <v>82257.333333333328</v>
      </c>
      <c r="Z433" s="90">
        <f t="shared" si="364"/>
        <v>82257.333333333328</v>
      </c>
      <c r="AA433" s="90">
        <f t="shared" si="364"/>
        <v>82257.333333333328</v>
      </c>
      <c r="AB433" s="90">
        <f t="shared" si="364"/>
        <v>82257.333333333328</v>
      </c>
      <c r="AC433" s="90">
        <f t="shared" si="364"/>
        <v>82257.333333333328</v>
      </c>
      <c r="AD433" s="90">
        <f t="shared" si="364"/>
        <v>82257.333333333328</v>
      </c>
      <c r="AE433" s="91">
        <f t="shared" si="331"/>
        <v>987088.00000000012</v>
      </c>
      <c r="AF433" s="90">
        <f t="shared" si="359"/>
        <v>11700</v>
      </c>
      <c r="AG433" s="90">
        <f t="shared" si="360"/>
        <v>11700</v>
      </c>
      <c r="AH433" s="90">
        <f t="shared" si="361"/>
        <v>11700</v>
      </c>
      <c r="AI433" s="90">
        <f t="shared" si="362"/>
        <v>11700</v>
      </c>
      <c r="AJ433" s="91">
        <v>46800</v>
      </c>
      <c r="AK433" s="92"/>
    </row>
    <row r="434" spans="1:16384" ht="30" x14ac:dyDescent="0.25">
      <c r="A434" s="86">
        <f t="shared" ref="A434:A470" si="365">A433+1</f>
        <v>401</v>
      </c>
      <c r="B434" s="86"/>
      <c r="C434" s="86">
        <f t="shared" ref="C434:C449" si="366">C433+1</f>
        <v>3</v>
      </c>
      <c r="D434" s="87" t="s">
        <v>814</v>
      </c>
      <c r="E434" s="99">
        <v>65</v>
      </c>
      <c r="F434" s="77" t="str">
        <f t="shared" si="351"/>
        <v>до 100 жителей</v>
      </c>
      <c r="G434" s="100">
        <f t="shared" si="352"/>
        <v>0</v>
      </c>
      <c r="H434" s="88">
        <f t="shared" si="328"/>
        <v>0.9</v>
      </c>
      <c r="I434" s="80" t="str">
        <f>IF(K434=0,"не соответствует",IF(K434=1,"соответствует",))</f>
        <v>не соответствует</v>
      </c>
      <c r="J434" s="80" t="str">
        <f t="shared" si="329"/>
        <v>0,75</v>
      </c>
      <c r="K434" s="80">
        <v>0</v>
      </c>
      <c r="L434" s="80" t="str">
        <f t="shared" si="353"/>
        <v>не укомплектован</v>
      </c>
      <c r="M434" s="80" t="str">
        <f t="shared" si="330"/>
        <v>0,25</v>
      </c>
      <c r="N434" s="103">
        <v>1</v>
      </c>
      <c r="O434" s="81">
        <f t="shared" si="354"/>
        <v>0.16875000000000001</v>
      </c>
      <c r="P434" s="89">
        <f t="shared" si="355"/>
        <v>1184505.3</v>
      </c>
      <c r="Q434" s="89">
        <f t="shared" si="356"/>
        <v>888378.97500000009</v>
      </c>
      <c r="R434" s="89">
        <f t="shared" si="357"/>
        <v>222095</v>
      </c>
      <c r="S434" s="90">
        <f t="shared" si="363"/>
        <v>18507.916666666668</v>
      </c>
      <c r="T434" s="90">
        <f t="shared" si="364"/>
        <v>18507.916666666668</v>
      </c>
      <c r="U434" s="90">
        <f t="shared" si="364"/>
        <v>18507.916666666668</v>
      </c>
      <c r="V434" s="90">
        <f t="shared" si="364"/>
        <v>18507.916666666668</v>
      </c>
      <c r="W434" s="90">
        <f t="shared" si="364"/>
        <v>18507.916666666668</v>
      </c>
      <c r="X434" s="90">
        <f t="shared" si="364"/>
        <v>18507.916666666668</v>
      </c>
      <c r="Y434" s="90">
        <f t="shared" si="364"/>
        <v>18507.916666666668</v>
      </c>
      <c r="Z434" s="90">
        <f t="shared" si="364"/>
        <v>18507.916666666668</v>
      </c>
      <c r="AA434" s="90">
        <f t="shared" si="364"/>
        <v>18507.916666666668</v>
      </c>
      <c r="AB434" s="90">
        <f t="shared" si="364"/>
        <v>18507.916666666668</v>
      </c>
      <c r="AC434" s="90">
        <f t="shared" si="364"/>
        <v>18507.916666666668</v>
      </c>
      <c r="AD434" s="90">
        <f t="shared" si="364"/>
        <v>18507.916666666668</v>
      </c>
      <c r="AE434" s="91">
        <f t="shared" si="331"/>
        <v>222094.99999999997</v>
      </c>
      <c r="AF434" s="90">
        <f t="shared" si="359"/>
        <v>0</v>
      </c>
      <c r="AG434" s="90">
        <f t="shared" si="360"/>
        <v>0</v>
      </c>
      <c r="AH434" s="90">
        <f t="shared" si="361"/>
        <v>0</v>
      </c>
      <c r="AI434" s="90">
        <f t="shared" si="362"/>
        <v>0</v>
      </c>
      <c r="AJ434" s="91"/>
      <c r="AK434" s="92"/>
    </row>
    <row r="435" spans="1:16384" x14ac:dyDescent="0.25">
      <c r="A435" s="86">
        <f t="shared" si="365"/>
        <v>402</v>
      </c>
      <c r="B435" s="86"/>
      <c r="C435" s="86">
        <f t="shared" si="366"/>
        <v>4</v>
      </c>
      <c r="D435" s="87" t="s">
        <v>815</v>
      </c>
      <c r="E435" s="99">
        <v>307</v>
      </c>
      <c r="F435" s="77" t="str">
        <f t="shared" si="351"/>
        <v>от 100 до 900 жителей</v>
      </c>
      <c r="G435" s="100">
        <f t="shared" si="352"/>
        <v>1</v>
      </c>
      <c r="H435" s="88" t="str">
        <f t="shared" si="328"/>
        <v>1</v>
      </c>
      <c r="I435" s="80" t="str">
        <f>IF(K435=0,"не соответствует",IF(K435=1,"соответствует",))</f>
        <v>не соответствует</v>
      </c>
      <c r="J435" s="80" t="str">
        <f t="shared" si="329"/>
        <v>0,75</v>
      </c>
      <c r="K435" s="80">
        <v>0</v>
      </c>
      <c r="L435" s="80" t="str">
        <f t="shared" si="353"/>
        <v>укомплектован</v>
      </c>
      <c r="M435" s="80" t="str">
        <f t="shared" si="330"/>
        <v>1</v>
      </c>
      <c r="N435" s="102"/>
      <c r="O435" s="81">
        <f t="shared" si="354"/>
        <v>0.75</v>
      </c>
      <c r="P435" s="89">
        <f t="shared" si="355"/>
        <v>1316117</v>
      </c>
      <c r="Q435" s="89">
        <f t="shared" si="356"/>
        <v>987087.75</v>
      </c>
      <c r="R435" s="89">
        <f t="shared" si="357"/>
        <v>987088</v>
      </c>
      <c r="S435" s="90">
        <f t="shared" si="363"/>
        <v>82257.333333333328</v>
      </c>
      <c r="T435" s="90">
        <f t="shared" si="364"/>
        <v>82257.333333333328</v>
      </c>
      <c r="U435" s="90">
        <f t="shared" si="364"/>
        <v>82257.333333333328</v>
      </c>
      <c r="V435" s="90">
        <f t="shared" si="364"/>
        <v>82257.333333333328</v>
      </c>
      <c r="W435" s="90">
        <f t="shared" si="364"/>
        <v>82257.333333333328</v>
      </c>
      <c r="X435" s="90">
        <f t="shared" si="364"/>
        <v>82257.333333333328</v>
      </c>
      <c r="Y435" s="90">
        <f t="shared" si="364"/>
        <v>82257.333333333328</v>
      </c>
      <c r="Z435" s="90">
        <f t="shared" si="364"/>
        <v>82257.333333333328</v>
      </c>
      <c r="AA435" s="90">
        <f t="shared" si="364"/>
        <v>82257.333333333328</v>
      </c>
      <c r="AB435" s="90">
        <f t="shared" si="364"/>
        <v>82257.333333333328</v>
      </c>
      <c r="AC435" s="90">
        <f t="shared" si="364"/>
        <v>82257.333333333328</v>
      </c>
      <c r="AD435" s="90">
        <f t="shared" si="364"/>
        <v>82257.333333333328</v>
      </c>
      <c r="AE435" s="91">
        <f t="shared" si="331"/>
        <v>987088.00000000012</v>
      </c>
      <c r="AF435" s="90">
        <f t="shared" si="359"/>
        <v>11700</v>
      </c>
      <c r="AG435" s="90">
        <f t="shared" si="360"/>
        <v>11700</v>
      </c>
      <c r="AH435" s="90">
        <f t="shared" si="361"/>
        <v>11700</v>
      </c>
      <c r="AI435" s="90">
        <f t="shared" si="362"/>
        <v>11700</v>
      </c>
      <c r="AJ435" s="91">
        <v>46800</v>
      </c>
      <c r="AK435" s="92"/>
    </row>
    <row r="436" spans="1:16384" x14ac:dyDescent="0.25">
      <c r="A436" s="86">
        <f t="shared" si="365"/>
        <v>403</v>
      </c>
      <c r="B436" s="86"/>
      <c r="C436" s="86">
        <f t="shared" si="366"/>
        <v>5</v>
      </c>
      <c r="D436" s="87" t="s">
        <v>816</v>
      </c>
      <c r="E436" s="99">
        <v>223</v>
      </c>
      <c r="F436" s="77" t="str">
        <f t="shared" si="351"/>
        <v>от 100 до 900 жителей</v>
      </c>
      <c r="G436" s="100">
        <f t="shared" si="352"/>
        <v>1</v>
      </c>
      <c r="H436" s="88" t="str">
        <f t="shared" si="328"/>
        <v>1</v>
      </c>
      <c r="I436" s="80" t="str">
        <f>IF(K436=0,"не соответствует",IF(K436=1,"соответствует",))</f>
        <v>не соответствует</v>
      </c>
      <c r="J436" s="80" t="str">
        <f t="shared" si="329"/>
        <v>0,75</v>
      </c>
      <c r="K436" s="80">
        <v>0</v>
      </c>
      <c r="L436" s="80" t="str">
        <f t="shared" si="353"/>
        <v>укомплектован</v>
      </c>
      <c r="M436" s="80" t="str">
        <f t="shared" si="330"/>
        <v>1</v>
      </c>
      <c r="N436" s="102"/>
      <c r="O436" s="81">
        <f t="shared" si="354"/>
        <v>0.75</v>
      </c>
      <c r="P436" s="89">
        <f t="shared" si="355"/>
        <v>1316117</v>
      </c>
      <c r="Q436" s="89">
        <f t="shared" si="356"/>
        <v>987087.75</v>
      </c>
      <c r="R436" s="89">
        <f t="shared" si="357"/>
        <v>987088</v>
      </c>
      <c r="S436" s="90">
        <f t="shared" si="363"/>
        <v>82257.333333333328</v>
      </c>
      <c r="T436" s="90">
        <f t="shared" si="364"/>
        <v>82257.333333333328</v>
      </c>
      <c r="U436" s="90">
        <f t="shared" si="364"/>
        <v>82257.333333333328</v>
      </c>
      <c r="V436" s="90">
        <f t="shared" si="364"/>
        <v>82257.333333333328</v>
      </c>
      <c r="W436" s="90">
        <f t="shared" si="364"/>
        <v>82257.333333333328</v>
      </c>
      <c r="X436" s="90">
        <f t="shared" si="364"/>
        <v>82257.333333333328</v>
      </c>
      <c r="Y436" s="90">
        <f t="shared" si="364"/>
        <v>82257.333333333328</v>
      </c>
      <c r="Z436" s="90">
        <f t="shared" si="364"/>
        <v>82257.333333333328</v>
      </c>
      <c r="AA436" s="90">
        <f t="shared" si="364"/>
        <v>82257.333333333328</v>
      </c>
      <c r="AB436" s="90">
        <f t="shared" si="364"/>
        <v>82257.333333333328</v>
      </c>
      <c r="AC436" s="90">
        <f t="shared" si="364"/>
        <v>82257.333333333328</v>
      </c>
      <c r="AD436" s="90">
        <f t="shared" si="364"/>
        <v>82257.333333333328</v>
      </c>
      <c r="AE436" s="91">
        <f t="shared" si="331"/>
        <v>987088.00000000012</v>
      </c>
      <c r="AF436" s="90">
        <f t="shared" si="359"/>
        <v>11700</v>
      </c>
      <c r="AG436" s="90">
        <f t="shared" si="360"/>
        <v>11700</v>
      </c>
      <c r="AH436" s="90">
        <f t="shared" si="361"/>
        <v>11700</v>
      </c>
      <c r="AI436" s="90">
        <f t="shared" si="362"/>
        <v>11700</v>
      </c>
      <c r="AJ436" s="91">
        <v>46800</v>
      </c>
      <c r="AK436" s="92"/>
    </row>
    <row r="437" spans="1:16384" x14ac:dyDescent="0.25">
      <c r="A437" s="86">
        <f t="shared" si="365"/>
        <v>404</v>
      </c>
      <c r="B437" s="86"/>
      <c r="C437" s="86">
        <f t="shared" si="366"/>
        <v>6</v>
      </c>
      <c r="D437" s="87" t="s">
        <v>817</v>
      </c>
      <c r="E437" s="99">
        <v>192</v>
      </c>
      <c r="F437" s="77" t="str">
        <f t="shared" si="351"/>
        <v>от 100 до 900 жителей</v>
      </c>
      <c r="G437" s="100">
        <f t="shared" si="352"/>
        <v>1</v>
      </c>
      <c r="H437" s="88" t="str">
        <f t="shared" si="328"/>
        <v>1</v>
      </c>
      <c r="I437" s="80" t="str">
        <f t="shared" ref="I437:I446" si="367">IF(K437=0,"не соответствует",IF(K437=1,"соответствует",))</f>
        <v>не соответствует</v>
      </c>
      <c r="J437" s="80" t="str">
        <f t="shared" si="329"/>
        <v>0,75</v>
      </c>
      <c r="K437" s="80">
        <v>0</v>
      </c>
      <c r="L437" s="80" t="str">
        <f t="shared" si="353"/>
        <v>укомплектован</v>
      </c>
      <c r="M437" s="80" t="str">
        <f t="shared" si="330"/>
        <v>1</v>
      </c>
      <c r="N437" s="102"/>
      <c r="O437" s="81">
        <f t="shared" si="354"/>
        <v>0.75</v>
      </c>
      <c r="P437" s="89">
        <f t="shared" si="355"/>
        <v>1316117</v>
      </c>
      <c r="Q437" s="89">
        <f t="shared" si="356"/>
        <v>987087.75</v>
      </c>
      <c r="R437" s="89">
        <f t="shared" si="357"/>
        <v>987088</v>
      </c>
      <c r="S437" s="90">
        <f t="shared" si="363"/>
        <v>82257.333333333328</v>
      </c>
      <c r="T437" s="90">
        <f t="shared" si="364"/>
        <v>82257.333333333328</v>
      </c>
      <c r="U437" s="90">
        <f t="shared" si="364"/>
        <v>82257.333333333328</v>
      </c>
      <c r="V437" s="90">
        <f t="shared" si="364"/>
        <v>82257.333333333328</v>
      </c>
      <c r="W437" s="90">
        <f t="shared" si="364"/>
        <v>82257.333333333328</v>
      </c>
      <c r="X437" s="90">
        <f t="shared" si="364"/>
        <v>82257.333333333328</v>
      </c>
      <c r="Y437" s="90">
        <f t="shared" si="364"/>
        <v>82257.333333333328</v>
      </c>
      <c r="Z437" s="90">
        <f t="shared" si="364"/>
        <v>82257.333333333328</v>
      </c>
      <c r="AA437" s="90">
        <f t="shared" si="364"/>
        <v>82257.333333333328</v>
      </c>
      <c r="AB437" s="90">
        <f t="shared" si="364"/>
        <v>82257.333333333328</v>
      </c>
      <c r="AC437" s="90">
        <f t="shared" si="364"/>
        <v>82257.333333333328</v>
      </c>
      <c r="AD437" s="90">
        <f t="shared" si="364"/>
        <v>82257.333333333328</v>
      </c>
      <c r="AE437" s="91">
        <f t="shared" si="331"/>
        <v>987088.00000000012</v>
      </c>
      <c r="AF437" s="90">
        <f t="shared" si="359"/>
        <v>11700</v>
      </c>
      <c r="AG437" s="90">
        <f t="shared" si="360"/>
        <v>11700</v>
      </c>
      <c r="AH437" s="90">
        <f t="shared" si="361"/>
        <v>11700</v>
      </c>
      <c r="AI437" s="90">
        <f t="shared" si="362"/>
        <v>11700</v>
      </c>
      <c r="AJ437" s="91">
        <v>46800</v>
      </c>
      <c r="AK437" s="92"/>
    </row>
    <row r="438" spans="1:16384" x14ac:dyDescent="0.25">
      <c r="A438" s="86">
        <f t="shared" si="365"/>
        <v>405</v>
      </c>
      <c r="B438" s="86"/>
      <c r="C438" s="86">
        <f t="shared" si="366"/>
        <v>7</v>
      </c>
      <c r="D438" s="87" t="s">
        <v>818</v>
      </c>
      <c r="E438" s="99">
        <v>230</v>
      </c>
      <c r="F438" s="77" t="str">
        <f t="shared" si="351"/>
        <v>от 100 до 900 жителей</v>
      </c>
      <c r="G438" s="100">
        <f t="shared" si="352"/>
        <v>1</v>
      </c>
      <c r="H438" s="88" t="str">
        <f t="shared" si="328"/>
        <v>1</v>
      </c>
      <c r="I438" s="80" t="str">
        <f t="shared" si="367"/>
        <v>соответствует</v>
      </c>
      <c r="J438" s="80" t="str">
        <f t="shared" si="329"/>
        <v>1</v>
      </c>
      <c r="K438" s="80">
        <v>1</v>
      </c>
      <c r="L438" s="80" t="str">
        <f t="shared" si="353"/>
        <v>укомплектован</v>
      </c>
      <c r="M438" s="80" t="str">
        <f t="shared" si="330"/>
        <v>1</v>
      </c>
      <c r="N438" s="102"/>
      <c r="O438" s="81">
        <f t="shared" si="354"/>
        <v>1</v>
      </c>
      <c r="P438" s="89">
        <f t="shared" si="355"/>
        <v>1316117</v>
      </c>
      <c r="Q438" s="89">
        <f t="shared" si="356"/>
        <v>1316117</v>
      </c>
      <c r="R438" s="89">
        <f t="shared" si="357"/>
        <v>1316117</v>
      </c>
      <c r="S438" s="90">
        <f t="shared" si="363"/>
        <v>109676.41666666667</v>
      </c>
      <c r="T438" s="90">
        <f t="shared" si="364"/>
        <v>109676.41666666667</v>
      </c>
      <c r="U438" s="90">
        <f t="shared" si="364"/>
        <v>109676.41666666667</v>
      </c>
      <c r="V438" s="90">
        <f t="shared" si="364"/>
        <v>109676.41666666667</v>
      </c>
      <c r="W438" s="90">
        <f t="shared" si="364"/>
        <v>109676.41666666667</v>
      </c>
      <c r="X438" s="90">
        <f t="shared" si="364"/>
        <v>109676.41666666667</v>
      </c>
      <c r="Y438" s="90">
        <f t="shared" si="364"/>
        <v>109676.41666666667</v>
      </c>
      <c r="Z438" s="90">
        <f t="shared" si="364"/>
        <v>109676.41666666667</v>
      </c>
      <c r="AA438" s="90">
        <f t="shared" si="364"/>
        <v>109676.41666666667</v>
      </c>
      <c r="AB438" s="90">
        <f t="shared" si="364"/>
        <v>109676.41666666667</v>
      </c>
      <c r="AC438" s="90">
        <f t="shared" si="364"/>
        <v>109676.41666666667</v>
      </c>
      <c r="AD438" s="90">
        <f t="shared" si="364"/>
        <v>109676.41666666667</v>
      </c>
      <c r="AE438" s="91">
        <f t="shared" si="331"/>
        <v>1316117</v>
      </c>
      <c r="AF438" s="90">
        <f t="shared" si="359"/>
        <v>11700</v>
      </c>
      <c r="AG438" s="90">
        <f t="shared" si="360"/>
        <v>11700</v>
      </c>
      <c r="AH438" s="90">
        <f t="shared" si="361"/>
        <v>11700</v>
      </c>
      <c r="AI438" s="90">
        <f t="shared" si="362"/>
        <v>11700</v>
      </c>
      <c r="AJ438" s="91">
        <v>46800</v>
      </c>
      <c r="AK438" s="92"/>
    </row>
    <row r="439" spans="1:16384" x14ac:dyDescent="0.25">
      <c r="A439" s="86">
        <f>A438+1</f>
        <v>406</v>
      </c>
      <c r="B439" s="86"/>
      <c r="C439" s="86">
        <f t="shared" si="366"/>
        <v>8</v>
      </c>
      <c r="D439" s="87" t="s">
        <v>819</v>
      </c>
      <c r="E439" s="99">
        <v>510</v>
      </c>
      <c r="F439" s="77" t="str">
        <f t="shared" si="351"/>
        <v>от 100 до 900 жителей</v>
      </c>
      <c r="G439" s="100">
        <f t="shared" si="352"/>
        <v>1</v>
      </c>
      <c r="H439" s="88" t="str">
        <f t="shared" si="328"/>
        <v>1</v>
      </c>
      <c r="I439" s="80" t="str">
        <f t="shared" si="367"/>
        <v>соответствует</v>
      </c>
      <c r="J439" s="80" t="str">
        <f t="shared" si="329"/>
        <v>1</v>
      </c>
      <c r="K439" s="80">
        <v>1</v>
      </c>
      <c r="L439" s="80" t="str">
        <f t="shared" si="353"/>
        <v>укомплектован</v>
      </c>
      <c r="M439" s="80" t="str">
        <f t="shared" si="330"/>
        <v>1</v>
      </c>
      <c r="N439" s="102">
        <v>0</v>
      </c>
      <c r="O439" s="81">
        <f t="shared" si="354"/>
        <v>1</v>
      </c>
      <c r="P439" s="89">
        <f t="shared" si="355"/>
        <v>1316117</v>
      </c>
      <c r="Q439" s="89">
        <f t="shared" si="356"/>
        <v>1316117</v>
      </c>
      <c r="R439" s="89">
        <f t="shared" si="357"/>
        <v>1316117</v>
      </c>
      <c r="S439" s="90">
        <f t="shared" si="363"/>
        <v>109676.41666666667</v>
      </c>
      <c r="T439" s="90">
        <f t="shared" si="364"/>
        <v>109676.41666666667</v>
      </c>
      <c r="U439" s="90">
        <f t="shared" si="364"/>
        <v>109676.41666666667</v>
      </c>
      <c r="V439" s="90">
        <f t="shared" si="364"/>
        <v>109676.41666666667</v>
      </c>
      <c r="W439" s="90">
        <f t="shared" si="364"/>
        <v>109676.41666666667</v>
      </c>
      <c r="X439" s="90">
        <f t="shared" si="364"/>
        <v>109676.41666666667</v>
      </c>
      <c r="Y439" s="90">
        <f t="shared" si="364"/>
        <v>109676.41666666667</v>
      </c>
      <c r="Z439" s="90">
        <f t="shared" si="364"/>
        <v>109676.41666666667</v>
      </c>
      <c r="AA439" s="90">
        <f t="shared" si="364"/>
        <v>109676.41666666667</v>
      </c>
      <c r="AB439" s="90">
        <f t="shared" si="364"/>
        <v>109676.41666666667</v>
      </c>
      <c r="AC439" s="90">
        <f t="shared" si="364"/>
        <v>109676.41666666667</v>
      </c>
      <c r="AD439" s="90">
        <f t="shared" si="364"/>
        <v>109676.41666666667</v>
      </c>
      <c r="AE439" s="91">
        <f t="shared" si="331"/>
        <v>1316117</v>
      </c>
      <c r="AF439" s="90">
        <f t="shared" si="359"/>
        <v>11700</v>
      </c>
      <c r="AG439" s="90">
        <f t="shared" si="360"/>
        <v>11700</v>
      </c>
      <c r="AH439" s="90">
        <f t="shared" si="361"/>
        <v>11700</v>
      </c>
      <c r="AI439" s="90">
        <f t="shared" si="362"/>
        <v>11700</v>
      </c>
      <c r="AJ439" s="91">
        <v>46800</v>
      </c>
      <c r="AK439" s="92"/>
    </row>
    <row r="440" spans="1:16384" x14ac:dyDescent="0.25">
      <c r="A440" s="86">
        <f>A439+1</f>
        <v>407</v>
      </c>
      <c r="B440" s="86"/>
      <c r="C440" s="86">
        <f t="shared" si="366"/>
        <v>9</v>
      </c>
      <c r="D440" s="87" t="s">
        <v>820</v>
      </c>
      <c r="E440" s="99">
        <v>125</v>
      </c>
      <c r="F440" s="77" t="str">
        <f t="shared" si="351"/>
        <v>от 100 до 900 жителей</v>
      </c>
      <c r="G440" s="100">
        <f t="shared" si="352"/>
        <v>1</v>
      </c>
      <c r="H440" s="88" t="str">
        <f t="shared" si="328"/>
        <v>1</v>
      </c>
      <c r="I440" s="80" t="str">
        <f t="shared" si="367"/>
        <v>не соответствует</v>
      </c>
      <c r="J440" s="80" t="str">
        <f t="shared" si="329"/>
        <v>0,75</v>
      </c>
      <c r="K440" s="80">
        <v>0</v>
      </c>
      <c r="L440" s="80" t="str">
        <f t="shared" si="353"/>
        <v>укомплектован</v>
      </c>
      <c r="M440" s="80" t="str">
        <f t="shared" si="330"/>
        <v>1</v>
      </c>
      <c r="N440" s="102"/>
      <c r="O440" s="81">
        <f t="shared" si="354"/>
        <v>0.75</v>
      </c>
      <c r="P440" s="89">
        <f t="shared" si="355"/>
        <v>1316117</v>
      </c>
      <c r="Q440" s="89">
        <f t="shared" si="356"/>
        <v>987087.75</v>
      </c>
      <c r="R440" s="89">
        <f t="shared" si="357"/>
        <v>987088</v>
      </c>
      <c r="S440" s="90">
        <f t="shared" si="363"/>
        <v>82257.333333333328</v>
      </c>
      <c r="T440" s="90">
        <f t="shared" si="364"/>
        <v>82257.333333333328</v>
      </c>
      <c r="U440" s="90">
        <f t="shared" si="364"/>
        <v>82257.333333333328</v>
      </c>
      <c r="V440" s="90">
        <f t="shared" si="364"/>
        <v>82257.333333333328</v>
      </c>
      <c r="W440" s="90">
        <f t="shared" si="364"/>
        <v>82257.333333333328</v>
      </c>
      <c r="X440" s="90">
        <f t="shared" si="364"/>
        <v>82257.333333333328</v>
      </c>
      <c r="Y440" s="90">
        <f t="shared" si="364"/>
        <v>82257.333333333328</v>
      </c>
      <c r="Z440" s="90">
        <f t="shared" si="364"/>
        <v>82257.333333333328</v>
      </c>
      <c r="AA440" s="90">
        <f t="shared" si="364"/>
        <v>82257.333333333328</v>
      </c>
      <c r="AB440" s="90">
        <f t="shared" si="364"/>
        <v>82257.333333333328</v>
      </c>
      <c r="AC440" s="90">
        <f t="shared" si="364"/>
        <v>82257.333333333328</v>
      </c>
      <c r="AD440" s="90">
        <f t="shared" si="364"/>
        <v>82257.333333333328</v>
      </c>
      <c r="AE440" s="91">
        <f t="shared" si="331"/>
        <v>987088.00000000012</v>
      </c>
      <c r="AF440" s="90">
        <f t="shared" si="359"/>
        <v>0</v>
      </c>
      <c r="AG440" s="90">
        <f t="shared" si="360"/>
        <v>0</v>
      </c>
      <c r="AH440" s="90">
        <f t="shared" si="361"/>
        <v>0</v>
      </c>
      <c r="AI440" s="90">
        <f t="shared" si="362"/>
        <v>0</v>
      </c>
      <c r="AJ440" s="91"/>
      <c r="AK440" s="92"/>
    </row>
    <row r="441" spans="1:16384" x14ac:dyDescent="0.25">
      <c r="A441" s="86">
        <f t="shared" si="365"/>
        <v>408</v>
      </c>
      <c r="B441" s="86"/>
      <c r="C441" s="86">
        <f t="shared" si="366"/>
        <v>10</v>
      </c>
      <c r="D441" s="87" t="s">
        <v>821</v>
      </c>
      <c r="E441" s="99">
        <v>695</v>
      </c>
      <c r="F441" s="77" t="str">
        <f t="shared" si="351"/>
        <v>от 100 до 900 жителей</v>
      </c>
      <c r="G441" s="100">
        <f t="shared" si="352"/>
        <v>1</v>
      </c>
      <c r="H441" s="88" t="str">
        <f t="shared" si="328"/>
        <v>1</v>
      </c>
      <c r="I441" s="80" t="str">
        <f t="shared" si="367"/>
        <v>не соответствует</v>
      </c>
      <c r="J441" s="80" t="str">
        <f t="shared" si="329"/>
        <v>0,75</v>
      </c>
      <c r="K441" s="80">
        <v>0</v>
      </c>
      <c r="L441" s="80" t="str">
        <f t="shared" si="353"/>
        <v>укомплектован</v>
      </c>
      <c r="M441" s="80" t="str">
        <f t="shared" si="330"/>
        <v>1</v>
      </c>
      <c r="N441" s="102"/>
      <c r="O441" s="81">
        <f t="shared" si="354"/>
        <v>0.75</v>
      </c>
      <c r="P441" s="89">
        <f t="shared" si="355"/>
        <v>1316117</v>
      </c>
      <c r="Q441" s="89">
        <f t="shared" si="356"/>
        <v>987087.75</v>
      </c>
      <c r="R441" s="89">
        <f t="shared" si="357"/>
        <v>987088</v>
      </c>
      <c r="S441" s="90">
        <f t="shared" si="363"/>
        <v>82257.333333333328</v>
      </c>
      <c r="T441" s="90">
        <f t="shared" si="364"/>
        <v>82257.333333333328</v>
      </c>
      <c r="U441" s="90">
        <f t="shared" si="364"/>
        <v>82257.333333333328</v>
      </c>
      <c r="V441" s="90">
        <f t="shared" si="364"/>
        <v>82257.333333333328</v>
      </c>
      <c r="W441" s="90">
        <f t="shared" si="364"/>
        <v>82257.333333333328</v>
      </c>
      <c r="X441" s="90">
        <f t="shared" si="364"/>
        <v>82257.333333333328</v>
      </c>
      <c r="Y441" s="90">
        <f t="shared" si="364"/>
        <v>82257.333333333328</v>
      </c>
      <c r="Z441" s="90">
        <f t="shared" si="364"/>
        <v>82257.333333333328</v>
      </c>
      <c r="AA441" s="90">
        <f t="shared" si="364"/>
        <v>82257.333333333328</v>
      </c>
      <c r="AB441" s="90">
        <f t="shared" si="364"/>
        <v>82257.333333333328</v>
      </c>
      <c r="AC441" s="90">
        <f t="shared" si="364"/>
        <v>82257.333333333328</v>
      </c>
      <c r="AD441" s="90">
        <f t="shared" si="364"/>
        <v>82257.333333333328</v>
      </c>
      <c r="AE441" s="91">
        <f t="shared" si="331"/>
        <v>987088.00000000012</v>
      </c>
      <c r="AF441" s="90">
        <f t="shared" si="359"/>
        <v>11700</v>
      </c>
      <c r="AG441" s="90">
        <f t="shared" si="360"/>
        <v>11700</v>
      </c>
      <c r="AH441" s="90">
        <f t="shared" si="361"/>
        <v>11700</v>
      </c>
      <c r="AI441" s="90">
        <f t="shared" si="362"/>
        <v>11700</v>
      </c>
      <c r="AJ441" s="91">
        <v>46800</v>
      </c>
      <c r="AK441" s="92"/>
    </row>
    <row r="442" spans="1:16384" x14ac:dyDescent="0.25">
      <c r="A442" s="86">
        <f t="shared" si="365"/>
        <v>409</v>
      </c>
      <c r="B442" s="86"/>
      <c r="C442" s="86">
        <f t="shared" si="366"/>
        <v>11</v>
      </c>
      <c r="D442" s="87" t="s">
        <v>822</v>
      </c>
      <c r="E442" s="99">
        <v>523</v>
      </c>
      <c r="F442" s="77" t="str">
        <f t="shared" si="351"/>
        <v>от 100 до 900 жителей</v>
      </c>
      <c r="G442" s="100">
        <f t="shared" si="352"/>
        <v>1</v>
      </c>
      <c r="H442" s="88" t="str">
        <f t="shared" si="328"/>
        <v>1</v>
      </c>
      <c r="I442" s="80" t="str">
        <f t="shared" si="367"/>
        <v>не соответствует</v>
      </c>
      <c r="J442" s="80" t="str">
        <f t="shared" si="329"/>
        <v>0,75</v>
      </c>
      <c r="K442" s="80">
        <v>0</v>
      </c>
      <c r="L442" s="80" t="str">
        <f t="shared" si="353"/>
        <v>укомплектован</v>
      </c>
      <c r="M442" s="80" t="str">
        <f t="shared" si="330"/>
        <v>1</v>
      </c>
      <c r="N442" s="102"/>
      <c r="O442" s="81">
        <f t="shared" si="354"/>
        <v>0.75</v>
      </c>
      <c r="P442" s="89">
        <f t="shared" si="355"/>
        <v>1316117</v>
      </c>
      <c r="Q442" s="89">
        <f t="shared" si="356"/>
        <v>987087.75</v>
      </c>
      <c r="R442" s="89">
        <f t="shared" si="357"/>
        <v>987088</v>
      </c>
      <c r="S442" s="90">
        <f t="shared" si="363"/>
        <v>82257.333333333328</v>
      </c>
      <c r="T442" s="90">
        <f t="shared" si="364"/>
        <v>82257.333333333328</v>
      </c>
      <c r="U442" s="90">
        <f t="shared" si="364"/>
        <v>82257.333333333328</v>
      </c>
      <c r="V442" s="90">
        <f t="shared" si="364"/>
        <v>82257.333333333328</v>
      </c>
      <c r="W442" s="90">
        <f t="shared" si="364"/>
        <v>82257.333333333328</v>
      </c>
      <c r="X442" s="90">
        <f t="shared" si="364"/>
        <v>82257.333333333328</v>
      </c>
      <c r="Y442" s="90">
        <f t="shared" si="364"/>
        <v>82257.333333333328</v>
      </c>
      <c r="Z442" s="90">
        <f t="shared" si="364"/>
        <v>82257.333333333328</v>
      </c>
      <c r="AA442" s="90">
        <f t="shared" si="364"/>
        <v>82257.333333333328</v>
      </c>
      <c r="AB442" s="90">
        <f t="shared" si="364"/>
        <v>82257.333333333328</v>
      </c>
      <c r="AC442" s="90">
        <f t="shared" si="364"/>
        <v>82257.333333333328</v>
      </c>
      <c r="AD442" s="90">
        <f t="shared" si="364"/>
        <v>82257.333333333328</v>
      </c>
      <c r="AE442" s="91">
        <f t="shared" si="331"/>
        <v>987088.00000000012</v>
      </c>
      <c r="AF442" s="90">
        <f t="shared" si="359"/>
        <v>13670.88</v>
      </c>
      <c r="AG442" s="90">
        <f t="shared" si="360"/>
        <v>13670.88</v>
      </c>
      <c r="AH442" s="90">
        <f t="shared" si="361"/>
        <v>13670.88</v>
      </c>
      <c r="AI442" s="90">
        <f t="shared" si="362"/>
        <v>13670.88</v>
      </c>
      <c r="AJ442" s="91">
        <v>54683.519999999997</v>
      </c>
      <c r="AK442" s="92"/>
    </row>
    <row r="443" spans="1:16384" x14ac:dyDescent="0.25">
      <c r="A443" s="86">
        <f t="shared" si="365"/>
        <v>410</v>
      </c>
      <c r="B443" s="86"/>
      <c r="C443" s="86">
        <f t="shared" si="366"/>
        <v>12</v>
      </c>
      <c r="D443" s="87" t="s">
        <v>823</v>
      </c>
      <c r="E443" s="99">
        <v>130</v>
      </c>
      <c r="F443" s="77" t="str">
        <f t="shared" si="351"/>
        <v>от 100 до 900 жителей</v>
      </c>
      <c r="G443" s="100">
        <f t="shared" si="352"/>
        <v>1</v>
      </c>
      <c r="H443" s="88" t="str">
        <f t="shared" si="328"/>
        <v>1</v>
      </c>
      <c r="I443" s="80" t="str">
        <f t="shared" si="367"/>
        <v>не соответствует</v>
      </c>
      <c r="J443" s="80" t="str">
        <f t="shared" si="329"/>
        <v>0,75</v>
      </c>
      <c r="K443" s="80">
        <v>0</v>
      </c>
      <c r="L443" s="80" t="str">
        <f t="shared" si="353"/>
        <v>укомплектован</v>
      </c>
      <c r="M443" s="80" t="str">
        <f t="shared" si="330"/>
        <v>1</v>
      </c>
      <c r="N443" s="102"/>
      <c r="O443" s="81">
        <f t="shared" si="354"/>
        <v>0.75</v>
      </c>
      <c r="P443" s="89">
        <f t="shared" si="355"/>
        <v>1316117</v>
      </c>
      <c r="Q443" s="89">
        <f t="shared" si="356"/>
        <v>987087.75</v>
      </c>
      <c r="R443" s="89">
        <f t="shared" si="357"/>
        <v>987088</v>
      </c>
      <c r="S443" s="90">
        <f t="shared" si="363"/>
        <v>82257.333333333328</v>
      </c>
      <c r="T443" s="90">
        <f t="shared" si="364"/>
        <v>82257.333333333328</v>
      </c>
      <c r="U443" s="90">
        <f t="shared" si="364"/>
        <v>82257.333333333328</v>
      </c>
      <c r="V443" s="90">
        <f t="shared" si="364"/>
        <v>82257.333333333328</v>
      </c>
      <c r="W443" s="90">
        <f t="shared" si="364"/>
        <v>82257.333333333328</v>
      </c>
      <c r="X443" s="90">
        <f t="shared" si="364"/>
        <v>82257.333333333328</v>
      </c>
      <c r="Y443" s="90">
        <f t="shared" si="364"/>
        <v>82257.333333333328</v>
      </c>
      <c r="Z443" s="90">
        <f t="shared" si="364"/>
        <v>82257.333333333328</v>
      </c>
      <c r="AA443" s="90">
        <f t="shared" si="364"/>
        <v>82257.333333333328</v>
      </c>
      <c r="AB443" s="90">
        <f t="shared" si="364"/>
        <v>82257.333333333328</v>
      </c>
      <c r="AC443" s="90">
        <f t="shared" si="364"/>
        <v>82257.333333333328</v>
      </c>
      <c r="AD443" s="90">
        <f t="shared" si="364"/>
        <v>82257.333333333328</v>
      </c>
      <c r="AE443" s="91">
        <f t="shared" si="331"/>
        <v>987088.00000000012</v>
      </c>
      <c r="AF443" s="90">
        <f t="shared" si="359"/>
        <v>13670.88</v>
      </c>
      <c r="AG443" s="90">
        <f t="shared" si="360"/>
        <v>13670.88</v>
      </c>
      <c r="AH443" s="90">
        <f t="shared" si="361"/>
        <v>13670.88</v>
      </c>
      <c r="AI443" s="90">
        <f t="shared" si="362"/>
        <v>13670.88</v>
      </c>
      <c r="AJ443" s="91">
        <v>54683.519999999997</v>
      </c>
      <c r="AK443" s="92"/>
    </row>
    <row r="444" spans="1:16384" x14ac:dyDescent="0.25">
      <c r="A444" s="86">
        <f t="shared" si="365"/>
        <v>411</v>
      </c>
      <c r="B444" s="86"/>
      <c r="C444" s="86">
        <f t="shared" si="366"/>
        <v>13</v>
      </c>
      <c r="D444" s="87" t="s">
        <v>824</v>
      </c>
      <c r="E444" s="99">
        <v>161</v>
      </c>
      <c r="F444" s="77" t="str">
        <f t="shared" si="351"/>
        <v>от 100 до 900 жителей</v>
      </c>
      <c r="G444" s="100">
        <f t="shared" si="352"/>
        <v>1</v>
      </c>
      <c r="H444" s="88" t="str">
        <f t="shared" si="328"/>
        <v>1</v>
      </c>
      <c r="I444" s="80" t="str">
        <f t="shared" si="367"/>
        <v>соответствует</v>
      </c>
      <c r="J444" s="80" t="str">
        <f t="shared" si="329"/>
        <v>1</v>
      </c>
      <c r="K444" s="80">
        <v>1</v>
      </c>
      <c r="L444" s="80" t="str">
        <f t="shared" si="353"/>
        <v>укомплектован</v>
      </c>
      <c r="M444" s="80" t="str">
        <f t="shared" si="330"/>
        <v>1</v>
      </c>
      <c r="N444" s="102"/>
      <c r="O444" s="81">
        <f t="shared" si="354"/>
        <v>1</v>
      </c>
      <c r="P444" s="89">
        <f t="shared" si="355"/>
        <v>1316117</v>
      </c>
      <c r="Q444" s="89">
        <f t="shared" si="356"/>
        <v>1316117</v>
      </c>
      <c r="R444" s="89">
        <f t="shared" si="357"/>
        <v>1316117</v>
      </c>
      <c r="S444" s="90">
        <f t="shared" si="363"/>
        <v>109676.41666666667</v>
      </c>
      <c r="T444" s="90">
        <f t="shared" si="364"/>
        <v>109676.41666666667</v>
      </c>
      <c r="U444" s="90">
        <f t="shared" si="364"/>
        <v>109676.41666666667</v>
      </c>
      <c r="V444" s="90">
        <f t="shared" si="364"/>
        <v>109676.41666666667</v>
      </c>
      <c r="W444" s="90">
        <f t="shared" si="364"/>
        <v>109676.41666666667</v>
      </c>
      <c r="X444" s="90">
        <f t="shared" si="364"/>
        <v>109676.41666666667</v>
      </c>
      <c r="Y444" s="90">
        <f t="shared" si="364"/>
        <v>109676.41666666667</v>
      </c>
      <c r="Z444" s="90">
        <f t="shared" si="364"/>
        <v>109676.41666666667</v>
      </c>
      <c r="AA444" s="90">
        <f t="shared" si="364"/>
        <v>109676.41666666667</v>
      </c>
      <c r="AB444" s="90">
        <f t="shared" si="364"/>
        <v>109676.41666666667</v>
      </c>
      <c r="AC444" s="90">
        <f t="shared" si="364"/>
        <v>109676.41666666667</v>
      </c>
      <c r="AD444" s="90">
        <f t="shared" si="364"/>
        <v>109676.41666666667</v>
      </c>
      <c r="AE444" s="91">
        <f t="shared" si="331"/>
        <v>1316117</v>
      </c>
      <c r="AF444" s="90">
        <f t="shared" si="359"/>
        <v>13670.88</v>
      </c>
      <c r="AG444" s="90">
        <f t="shared" si="360"/>
        <v>13670.88</v>
      </c>
      <c r="AH444" s="90">
        <f t="shared" si="361"/>
        <v>13670.88</v>
      </c>
      <c r="AI444" s="90">
        <f t="shared" si="362"/>
        <v>13670.88</v>
      </c>
      <c r="AJ444" s="91">
        <v>54683.519999999997</v>
      </c>
      <c r="AK444" s="92"/>
    </row>
    <row r="445" spans="1:16384" x14ac:dyDescent="0.25">
      <c r="A445" s="86">
        <f t="shared" si="365"/>
        <v>412</v>
      </c>
      <c r="B445" s="86"/>
      <c r="C445" s="86">
        <f t="shared" si="366"/>
        <v>14</v>
      </c>
      <c r="D445" s="87" t="s">
        <v>825</v>
      </c>
      <c r="E445" s="99">
        <v>204</v>
      </c>
      <c r="F445" s="77" t="str">
        <f t="shared" si="351"/>
        <v>от 100 до 900 жителей</v>
      </c>
      <c r="G445" s="100">
        <f t="shared" si="352"/>
        <v>1</v>
      </c>
      <c r="H445" s="88" t="str">
        <f t="shared" si="328"/>
        <v>1</v>
      </c>
      <c r="I445" s="80" t="str">
        <f t="shared" si="367"/>
        <v>не соответствует</v>
      </c>
      <c r="J445" s="80" t="str">
        <f t="shared" si="329"/>
        <v>0,75</v>
      </c>
      <c r="K445" s="80">
        <v>0</v>
      </c>
      <c r="L445" s="80" t="str">
        <f t="shared" si="353"/>
        <v>укомплектован</v>
      </c>
      <c r="M445" s="80" t="str">
        <f t="shared" si="330"/>
        <v>1</v>
      </c>
      <c r="N445" s="102"/>
      <c r="O445" s="81">
        <f t="shared" si="354"/>
        <v>0.75</v>
      </c>
      <c r="P445" s="89">
        <f t="shared" si="355"/>
        <v>1316117</v>
      </c>
      <c r="Q445" s="89">
        <f t="shared" si="356"/>
        <v>987087.75</v>
      </c>
      <c r="R445" s="89">
        <f t="shared" si="357"/>
        <v>987088</v>
      </c>
      <c r="S445" s="90">
        <f t="shared" si="363"/>
        <v>82257.333333333328</v>
      </c>
      <c r="T445" s="90">
        <f t="shared" si="364"/>
        <v>82257.333333333328</v>
      </c>
      <c r="U445" s="90">
        <f t="shared" si="364"/>
        <v>82257.333333333328</v>
      </c>
      <c r="V445" s="90">
        <f t="shared" si="364"/>
        <v>82257.333333333328</v>
      </c>
      <c r="W445" s="90">
        <f t="shared" si="364"/>
        <v>82257.333333333328</v>
      </c>
      <c r="X445" s="90">
        <f t="shared" si="364"/>
        <v>82257.333333333328</v>
      </c>
      <c r="Y445" s="90">
        <f t="shared" si="364"/>
        <v>82257.333333333328</v>
      </c>
      <c r="Z445" s="90">
        <f t="shared" si="364"/>
        <v>82257.333333333328</v>
      </c>
      <c r="AA445" s="90">
        <f t="shared" si="364"/>
        <v>82257.333333333328</v>
      </c>
      <c r="AB445" s="90">
        <f t="shared" si="364"/>
        <v>82257.333333333328</v>
      </c>
      <c r="AC445" s="90">
        <f t="shared" si="364"/>
        <v>82257.333333333328</v>
      </c>
      <c r="AD445" s="90">
        <f t="shared" si="364"/>
        <v>82257.333333333328</v>
      </c>
      <c r="AE445" s="91">
        <f t="shared" si="331"/>
        <v>987088.00000000012</v>
      </c>
      <c r="AF445" s="90">
        <f t="shared" si="359"/>
        <v>11700</v>
      </c>
      <c r="AG445" s="90">
        <f t="shared" si="360"/>
        <v>11700</v>
      </c>
      <c r="AH445" s="90">
        <f t="shared" si="361"/>
        <v>11700</v>
      </c>
      <c r="AI445" s="90">
        <f t="shared" si="362"/>
        <v>11700</v>
      </c>
      <c r="AJ445" s="91">
        <v>46800</v>
      </c>
      <c r="AK445" s="92"/>
    </row>
    <row r="446" spans="1:16384" x14ac:dyDescent="0.25">
      <c r="A446" s="86">
        <f t="shared" si="365"/>
        <v>413</v>
      </c>
      <c r="B446" s="86"/>
      <c r="C446" s="86">
        <f t="shared" si="366"/>
        <v>15</v>
      </c>
      <c r="D446" s="87" t="s">
        <v>826</v>
      </c>
      <c r="E446" s="99">
        <v>657</v>
      </c>
      <c r="F446" s="77" t="str">
        <f t="shared" si="351"/>
        <v>от 100 до 900 жителей</v>
      </c>
      <c r="G446" s="100">
        <f t="shared" si="352"/>
        <v>1</v>
      </c>
      <c r="H446" s="88" t="str">
        <f t="shared" si="328"/>
        <v>1</v>
      </c>
      <c r="I446" s="80" t="str">
        <f t="shared" si="367"/>
        <v>не соответствует</v>
      </c>
      <c r="J446" s="80" t="str">
        <f t="shared" si="329"/>
        <v>0,75</v>
      </c>
      <c r="K446" s="80">
        <v>0</v>
      </c>
      <c r="L446" s="80" t="str">
        <f t="shared" si="353"/>
        <v>укомплектован</v>
      </c>
      <c r="M446" s="80" t="str">
        <f t="shared" si="330"/>
        <v>1</v>
      </c>
      <c r="N446" s="102"/>
      <c r="O446" s="81">
        <f t="shared" si="354"/>
        <v>0.75</v>
      </c>
      <c r="P446" s="89">
        <f t="shared" si="355"/>
        <v>1316117</v>
      </c>
      <c r="Q446" s="89">
        <f t="shared" si="356"/>
        <v>987087.75</v>
      </c>
      <c r="R446" s="89">
        <f t="shared" si="357"/>
        <v>987088</v>
      </c>
      <c r="S446" s="90">
        <f t="shared" si="363"/>
        <v>82257.333333333328</v>
      </c>
      <c r="T446" s="90">
        <f t="shared" si="364"/>
        <v>82257.333333333328</v>
      </c>
      <c r="U446" s="90">
        <f t="shared" si="364"/>
        <v>82257.333333333328</v>
      </c>
      <c r="V446" s="90">
        <f t="shared" si="364"/>
        <v>82257.333333333328</v>
      </c>
      <c r="W446" s="90">
        <f t="shared" si="364"/>
        <v>82257.333333333328</v>
      </c>
      <c r="X446" s="90">
        <f t="shared" si="364"/>
        <v>82257.333333333328</v>
      </c>
      <c r="Y446" s="90">
        <f t="shared" si="364"/>
        <v>82257.333333333328</v>
      </c>
      <c r="Z446" s="90">
        <f t="shared" si="364"/>
        <v>82257.333333333328</v>
      </c>
      <c r="AA446" s="90">
        <f t="shared" si="364"/>
        <v>82257.333333333328</v>
      </c>
      <c r="AB446" s="90">
        <f t="shared" si="364"/>
        <v>82257.333333333328</v>
      </c>
      <c r="AC446" s="90">
        <f t="shared" si="364"/>
        <v>82257.333333333328</v>
      </c>
      <c r="AD446" s="90">
        <f t="shared" si="364"/>
        <v>82257.333333333328</v>
      </c>
      <c r="AE446" s="91">
        <f t="shared" si="331"/>
        <v>987088.00000000012</v>
      </c>
      <c r="AF446" s="90">
        <f t="shared" si="359"/>
        <v>13670.88</v>
      </c>
      <c r="AG446" s="90">
        <f t="shared" si="360"/>
        <v>13670.88</v>
      </c>
      <c r="AH446" s="90">
        <f t="shared" si="361"/>
        <v>13670.88</v>
      </c>
      <c r="AI446" s="90">
        <f t="shared" si="362"/>
        <v>13670.88</v>
      </c>
      <c r="AJ446" s="91">
        <v>54683.519999999997</v>
      </c>
      <c r="AK446" s="92"/>
    </row>
    <row r="447" spans="1:16384" x14ac:dyDescent="0.25">
      <c r="A447" s="86">
        <f t="shared" si="365"/>
        <v>414</v>
      </c>
      <c r="B447" s="86"/>
      <c r="C447" s="86">
        <f t="shared" si="366"/>
        <v>16</v>
      </c>
      <c r="D447" s="87" t="s">
        <v>827</v>
      </c>
      <c r="E447" s="99">
        <v>410</v>
      </c>
      <c r="F447" s="77" t="str">
        <f t="shared" si="351"/>
        <v>от 100 до 900 жителей</v>
      </c>
      <c r="G447" s="100">
        <f t="shared" si="352"/>
        <v>1</v>
      </c>
      <c r="H447" s="88" t="str">
        <f t="shared" si="328"/>
        <v>1</v>
      </c>
      <c r="I447" s="80" t="str">
        <f>IF(K447=0,"не соответствует",IF(K447=1,"соответствует",))</f>
        <v>не соответствует</v>
      </c>
      <c r="J447" s="80" t="str">
        <f t="shared" si="329"/>
        <v>0,75</v>
      </c>
      <c r="K447" s="80">
        <v>0</v>
      </c>
      <c r="L447" s="80" t="str">
        <f t="shared" si="353"/>
        <v>укомплектован</v>
      </c>
      <c r="M447" s="80" t="str">
        <f t="shared" si="330"/>
        <v>1</v>
      </c>
      <c r="N447" s="102"/>
      <c r="O447" s="81">
        <f t="shared" si="354"/>
        <v>0.75</v>
      </c>
      <c r="P447" s="89">
        <f t="shared" si="355"/>
        <v>1316117</v>
      </c>
      <c r="Q447" s="89">
        <f t="shared" si="356"/>
        <v>987087.75</v>
      </c>
      <c r="R447" s="89">
        <f t="shared" si="357"/>
        <v>987088</v>
      </c>
      <c r="S447" s="90">
        <f t="shared" si="363"/>
        <v>82257.333333333328</v>
      </c>
      <c r="T447" s="90">
        <f t="shared" si="364"/>
        <v>82257.333333333328</v>
      </c>
      <c r="U447" s="90">
        <f t="shared" si="364"/>
        <v>82257.333333333328</v>
      </c>
      <c r="V447" s="90">
        <f t="shared" si="364"/>
        <v>82257.333333333328</v>
      </c>
      <c r="W447" s="90">
        <f t="shared" si="364"/>
        <v>82257.333333333328</v>
      </c>
      <c r="X447" s="90">
        <f t="shared" si="364"/>
        <v>82257.333333333328</v>
      </c>
      <c r="Y447" s="90">
        <f t="shared" si="364"/>
        <v>82257.333333333328</v>
      </c>
      <c r="Z447" s="90">
        <f t="shared" si="364"/>
        <v>82257.333333333328</v>
      </c>
      <c r="AA447" s="90">
        <f t="shared" si="364"/>
        <v>82257.333333333328</v>
      </c>
      <c r="AB447" s="90">
        <f t="shared" si="364"/>
        <v>82257.333333333328</v>
      </c>
      <c r="AC447" s="90">
        <f t="shared" si="364"/>
        <v>82257.333333333328</v>
      </c>
      <c r="AD447" s="90">
        <f t="shared" si="364"/>
        <v>82257.333333333328</v>
      </c>
      <c r="AE447" s="91">
        <f t="shared" si="331"/>
        <v>987088.00000000012</v>
      </c>
      <c r="AF447" s="90">
        <f t="shared" si="359"/>
        <v>11700</v>
      </c>
      <c r="AG447" s="90">
        <f t="shared" si="360"/>
        <v>11700</v>
      </c>
      <c r="AH447" s="90">
        <f t="shared" si="361"/>
        <v>11700</v>
      </c>
      <c r="AI447" s="90">
        <f t="shared" si="362"/>
        <v>11700</v>
      </c>
      <c r="AJ447" s="91">
        <v>46800</v>
      </c>
      <c r="AK447" s="92"/>
    </row>
    <row r="448" spans="1:16384" x14ac:dyDescent="0.25">
      <c r="A448" s="120">
        <f t="shared" si="365"/>
        <v>415</v>
      </c>
      <c r="B448" s="120"/>
      <c r="C448" s="120">
        <f t="shared" si="366"/>
        <v>17</v>
      </c>
      <c r="D448" s="121" t="s">
        <v>828</v>
      </c>
      <c r="E448" s="99">
        <v>354</v>
      </c>
      <c r="F448" s="77" t="str">
        <f t="shared" si="351"/>
        <v>от 100 до 900 жителей</v>
      </c>
      <c r="G448" s="100">
        <f t="shared" si="352"/>
        <v>1</v>
      </c>
      <c r="H448" s="88" t="str">
        <f t="shared" si="328"/>
        <v>1</v>
      </c>
      <c r="I448" s="80" t="str">
        <f>IF(K448=0,"не соответствует",IF(K448=1,"соответствует",))</f>
        <v>не соответствует</v>
      </c>
      <c r="J448" s="80" t="str">
        <f t="shared" si="329"/>
        <v>0,75</v>
      </c>
      <c r="K448" s="80">
        <v>0</v>
      </c>
      <c r="L448" s="80" t="str">
        <f t="shared" si="353"/>
        <v>укомплектован</v>
      </c>
      <c r="M448" s="80" t="str">
        <f t="shared" si="330"/>
        <v>1</v>
      </c>
      <c r="N448" s="102"/>
      <c r="O448" s="122">
        <f t="shared" si="354"/>
        <v>0.75</v>
      </c>
      <c r="P448" s="123">
        <f t="shared" si="355"/>
        <v>1316117</v>
      </c>
      <c r="Q448" s="123">
        <f t="shared" si="356"/>
        <v>987087.75</v>
      </c>
      <c r="R448" s="123">
        <f t="shared" si="357"/>
        <v>987088</v>
      </c>
      <c r="S448" s="90">
        <f t="shared" si="363"/>
        <v>82257.333333333328</v>
      </c>
      <c r="T448" s="90">
        <f t="shared" si="364"/>
        <v>82257.333333333328</v>
      </c>
      <c r="U448" s="90">
        <f t="shared" si="364"/>
        <v>82257.333333333328</v>
      </c>
      <c r="V448" s="90">
        <f t="shared" si="364"/>
        <v>82257.333333333328</v>
      </c>
      <c r="W448" s="90">
        <f t="shared" si="364"/>
        <v>82257.333333333328</v>
      </c>
      <c r="X448" s="90">
        <f t="shared" si="364"/>
        <v>82257.333333333328</v>
      </c>
      <c r="Y448" s="90">
        <f t="shared" si="364"/>
        <v>82257.333333333328</v>
      </c>
      <c r="Z448" s="90">
        <f t="shared" si="364"/>
        <v>82257.333333333328</v>
      </c>
      <c r="AA448" s="90">
        <f t="shared" si="364"/>
        <v>82257.333333333328</v>
      </c>
      <c r="AB448" s="90">
        <f t="shared" si="364"/>
        <v>82257.333333333328</v>
      </c>
      <c r="AC448" s="90">
        <f t="shared" si="364"/>
        <v>82257.333333333328</v>
      </c>
      <c r="AD448" s="90">
        <f t="shared" si="364"/>
        <v>82257.333333333328</v>
      </c>
      <c r="AE448" s="124">
        <f t="shared" si="331"/>
        <v>987088.00000000012</v>
      </c>
      <c r="AF448" s="125">
        <f t="shared" si="359"/>
        <v>11700</v>
      </c>
      <c r="AG448" s="125">
        <f t="shared" si="360"/>
        <v>11700</v>
      </c>
      <c r="AH448" s="125">
        <f t="shared" si="361"/>
        <v>11700</v>
      </c>
      <c r="AI448" s="125">
        <f t="shared" si="362"/>
        <v>11700</v>
      </c>
      <c r="AJ448" s="124">
        <v>46800</v>
      </c>
      <c r="AK448" s="126"/>
      <c r="AL448" s="127"/>
      <c r="AM448" s="128"/>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c r="CL448" s="127"/>
      <c r="CM448" s="127"/>
      <c r="CN448" s="127"/>
      <c r="CO448" s="127"/>
      <c r="CP448" s="127"/>
      <c r="CQ448" s="127"/>
      <c r="CR448" s="127"/>
      <c r="CS448" s="127"/>
      <c r="CT448" s="127"/>
      <c r="CU448" s="127"/>
      <c r="CV448" s="127"/>
      <c r="CW448" s="127"/>
      <c r="CX448" s="127"/>
      <c r="CY448" s="127"/>
      <c r="CZ448" s="127"/>
      <c r="DA448" s="127"/>
      <c r="DB448" s="127"/>
      <c r="DC448" s="127"/>
      <c r="DD448" s="127"/>
      <c r="DE448" s="127"/>
      <c r="DF448" s="127"/>
      <c r="DG448" s="127"/>
      <c r="DH448" s="127"/>
      <c r="DI448" s="127"/>
      <c r="DJ448" s="127"/>
      <c r="DK448" s="127"/>
      <c r="DL448" s="127"/>
      <c r="DM448" s="127"/>
      <c r="DN448" s="127"/>
      <c r="DO448" s="127"/>
      <c r="DP448" s="127"/>
      <c r="DQ448" s="127"/>
      <c r="DR448" s="127"/>
      <c r="DS448" s="127"/>
      <c r="DT448" s="127"/>
      <c r="DU448" s="127"/>
      <c r="DV448" s="127"/>
      <c r="DW448" s="127"/>
      <c r="DX448" s="127"/>
      <c r="DY448" s="127"/>
      <c r="DZ448" s="127"/>
      <c r="EA448" s="127"/>
      <c r="EB448" s="127"/>
      <c r="EC448" s="127"/>
      <c r="ED448" s="127"/>
      <c r="EE448" s="127"/>
      <c r="EF448" s="127"/>
      <c r="EG448" s="127"/>
      <c r="EH448" s="127"/>
      <c r="EI448" s="127"/>
      <c r="EJ448" s="127"/>
      <c r="EK448" s="127"/>
      <c r="EL448" s="127"/>
      <c r="EM448" s="127"/>
      <c r="EN448" s="127"/>
      <c r="EO448" s="127"/>
      <c r="EP448" s="127"/>
      <c r="EQ448" s="127"/>
      <c r="ER448" s="127"/>
      <c r="ES448" s="127"/>
      <c r="ET448" s="127"/>
      <c r="EU448" s="127"/>
      <c r="EV448" s="127"/>
      <c r="EW448" s="127"/>
      <c r="EX448" s="127"/>
      <c r="EY448" s="127"/>
      <c r="EZ448" s="127"/>
      <c r="FA448" s="127"/>
      <c r="FB448" s="127"/>
      <c r="FC448" s="127"/>
      <c r="FD448" s="127"/>
      <c r="FE448" s="127"/>
      <c r="FF448" s="127"/>
      <c r="FG448" s="127"/>
      <c r="FH448" s="127"/>
      <c r="FI448" s="127"/>
      <c r="FJ448" s="127"/>
      <c r="FK448" s="127"/>
      <c r="FL448" s="127"/>
      <c r="FM448" s="127"/>
      <c r="FN448" s="127"/>
      <c r="FO448" s="127"/>
      <c r="FP448" s="127"/>
      <c r="FQ448" s="127"/>
      <c r="FR448" s="127"/>
      <c r="FS448" s="127"/>
      <c r="FT448" s="127"/>
      <c r="FU448" s="127"/>
      <c r="FV448" s="127"/>
      <c r="FW448" s="127"/>
      <c r="FX448" s="127"/>
      <c r="FY448" s="127"/>
      <c r="FZ448" s="127"/>
      <c r="GA448" s="127"/>
      <c r="GB448" s="127"/>
      <c r="GC448" s="127"/>
      <c r="GD448" s="127"/>
      <c r="GE448" s="127"/>
      <c r="GF448" s="127"/>
      <c r="GG448" s="127"/>
      <c r="GH448" s="127"/>
      <c r="GI448" s="127"/>
      <c r="GJ448" s="127"/>
      <c r="GK448" s="127"/>
      <c r="GL448" s="127"/>
      <c r="GM448" s="127"/>
      <c r="GN448" s="127"/>
      <c r="GO448" s="127"/>
      <c r="GP448" s="127"/>
      <c r="GQ448" s="127"/>
      <c r="GR448" s="127"/>
      <c r="GS448" s="127"/>
      <c r="GT448" s="127"/>
      <c r="GU448" s="127"/>
      <c r="GV448" s="127"/>
      <c r="GW448" s="127"/>
      <c r="GX448" s="127"/>
      <c r="GY448" s="127"/>
      <c r="GZ448" s="127"/>
      <c r="HA448" s="127"/>
      <c r="HB448" s="127"/>
      <c r="HC448" s="127"/>
      <c r="HD448" s="127"/>
      <c r="HE448" s="127"/>
      <c r="HF448" s="127"/>
      <c r="HG448" s="127"/>
      <c r="HH448" s="127"/>
      <c r="HI448" s="127"/>
      <c r="HJ448" s="127"/>
      <c r="HK448" s="127"/>
      <c r="HL448" s="127"/>
      <c r="HM448" s="127"/>
      <c r="HN448" s="127"/>
      <c r="HO448" s="127"/>
      <c r="HP448" s="127"/>
      <c r="HQ448" s="127"/>
      <c r="HR448" s="127"/>
      <c r="HS448" s="127"/>
      <c r="HT448" s="127"/>
      <c r="HU448" s="127"/>
      <c r="HV448" s="127"/>
      <c r="HW448" s="127"/>
      <c r="HX448" s="127"/>
      <c r="HY448" s="127"/>
      <c r="HZ448" s="127"/>
      <c r="IA448" s="127"/>
      <c r="IB448" s="127"/>
      <c r="IC448" s="127"/>
      <c r="ID448" s="127"/>
      <c r="IE448" s="127"/>
      <c r="IF448" s="127"/>
      <c r="IG448" s="127"/>
      <c r="IH448" s="127"/>
      <c r="II448" s="127"/>
      <c r="IJ448" s="127"/>
      <c r="IK448" s="127"/>
      <c r="IL448" s="127"/>
      <c r="IM448" s="127"/>
      <c r="IN448" s="127"/>
      <c r="IO448" s="127"/>
      <c r="IP448" s="127"/>
      <c r="IQ448" s="127"/>
      <c r="IR448" s="127"/>
      <c r="IS448" s="127"/>
      <c r="IT448" s="127"/>
      <c r="IU448" s="127"/>
      <c r="IV448" s="127"/>
      <c r="IW448" s="127"/>
      <c r="IX448" s="127"/>
      <c r="IY448" s="127"/>
      <c r="IZ448" s="127"/>
      <c r="JA448" s="127"/>
      <c r="JB448" s="127"/>
      <c r="JD448" s="127"/>
      <c r="JE448" s="127"/>
      <c r="JF448" s="127"/>
      <c r="JH448" s="127"/>
      <c r="JI448" s="127"/>
      <c r="JK448" s="127"/>
      <c r="JL448" s="127"/>
      <c r="JM448" s="127"/>
      <c r="JZ448" s="127"/>
      <c r="KA448" s="127"/>
      <c r="KB448" s="127"/>
      <c r="KC448" s="127"/>
      <c r="KD448" s="127"/>
      <c r="KE448" s="127"/>
      <c r="KF448" s="127"/>
      <c r="KG448" s="127"/>
      <c r="KH448" s="127"/>
      <c r="KI448" s="127"/>
      <c r="KJ448" s="127"/>
      <c r="KK448" s="127"/>
      <c r="KL448" s="127"/>
      <c r="KM448" s="127"/>
      <c r="KN448" s="127"/>
      <c r="KO448" s="127"/>
      <c r="KP448" s="127"/>
      <c r="KQ448" s="127"/>
      <c r="KR448" s="127"/>
      <c r="KS448" s="127"/>
      <c r="KT448" s="127"/>
      <c r="KU448" s="127"/>
      <c r="KV448" s="127"/>
      <c r="KW448" s="127"/>
      <c r="KX448" s="127"/>
      <c r="KY448" s="127"/>
      <c r="KZ448" s="127"/>
      <c r="LA448" s="127"/>
      <c r="LB448" s="127"/>
      <c r="LC448" s="127"/>
      <c r="LD448" s="127"/>
      <c r="LE448" s="127"/>
      <c r="LF448" s="127"/>
      <c r="LG448" s="127"/>
      <c r="LH448" s="127"/>
      <c r="LI448" s="127"/>
      <c r="LJ448" s="127"/>
      <c r="LK448" s="127"/>
      <c r="LL448" s="127"/>
      <c r="LM448" s="127"/>
      <c r="LN448" s="127"/>
      <c r="LO448" s="127"/>
      <c r="LP448" s="127"/>
      <c r="LQ448" s="127"/>
      <c r="LR448" s="127"/>
      <c r="LS448" s="127"/>
      <c r="LT448" s="127"/>
      <c r="LU448" s="127"/>
      <c r="LV448" s="127"/>
      <c r="LW448" s="127"/>
      <c r="LX448" s="127"/>
      <c r="LY448" s="127"/>
      <c r="LZ448" s="127"/>
      <c r="MA448" s="127"/>
      <c r="MB448" s="127"/>
      <c r="MC448" s="127"/>
      <c r="MD448" s="127"/>
      <c r="ME448" s="127"/>
      <c r="MF448" s="127"/>
      <c r="MG448" s="127"/>
      <c r="MH448" s="127"/>
      <c r="MI448" s="127"/>
      <c r="MJ448" s="127"/>
      <c r="MK448" s="127"/>
      <c r="ML448" s="127"/>
      <c r="MM448" s="127"/>
      <c r="MN448" s="127"/>
      <c r="MO448" s="127"/>
      <c r="MP448" s="127"/>
      <c r="MQ448" s="127"/>
      <c r="MR448" s="127"/>
      <c r="MS448" s="127"/>
      <c r="MT448" s="127"/>
      <c r="MU448" s="127"/>
      <c r="MV448" s="127"/>
      <c r="MW448" s="127"/>
      <c r="MX448" s="127"/>
      <c r="MY448" s="127"/>
      <c r="MZ448" s="127"/>
      <c r="NA448" s="127"/>
      <c r="NB448" s="127"/>
      <c r="NC448" s="127"/>
      <c r="ND448" s="127"/>
      <c r="NE448" s="127"/>
      <c r="NF448" s="127"/>
      <c r="NG448" s="127"/>
      <c r="NH448" s="127"/>
      <c r="NI448" s="127"/>
      <c r="NJ448" s="127"/>
      <c r="NK448" s="127"/>
      <c r="NL448" s="127"/>
      <c r="NM448" s="127"/>
      <c r="NN448" s="127"/>
      <c r="NO448" s="127"/>
      <c r="NP448" s="127"/>
      <c r="NQ448" s="127"/>
      <c r="NR448" s="127"/>
      <c r="NS448" s="127"/>
      <c r="NT448" s="127"/>
      <c r="NU448" s="127"/>
      <c r="NV448" s="127"/>
      <c r="NW448" s="127"/>
      <c r="NX448" s="127"/>
      <c r="NY448" s="127"/>
      <c r="NZ448" s="127"/>
      <c r="OA448" s="127"/>
      <c r="OB448" s="127"/>
      <c r="OC448" s="127"/>
      <c r="OD448" s="127"/>
      <c r="OE448" s="127"/>
      <c r="OF448" s="127"/>
      <c r="OG448" s="127"/>
      <c r="OH448" s="127"/>
      <c r="OI448" s="127"/>
      <c r="OJ448" s="127"/>
      <c r="OK448" s="127"/>
      <c r="OL448" s="127"/>
      <c r="OM448" s="127"/>
      <c r="ON448" s="127"/>
      <c r="OO448" s="127"/>
      <c r="OP448" s="127"/>
      <c r="OQ448" s="127"/>
      <c r="OR448" s="127"/>
      <c r="OS448" s="127"/>
      <c r="OT448" s="127"/>
      <c r="OU448" s="127"/>
      <c r="OV448" s="127"/>
      <c r="OW448" s="127"/>
      <c r="OX448" s="127"/>
      <c r="OY448" s="127"/>
      <c r="OZ448" s="127"/>
      <c r="PA448" s="127"/>
      <c r="PB448" s="127"/>
      <c r="PC448" s="127"/>
      <c r="PD448" s="127"/>
      <c r="PE448" s="127"/>
      <c r="PF448" s="127"/>
      <c r="PG448" s="127"/>
      <c r="PH448" s="127"/>
      <c r="PI448" s="127"/>
      <c r="PJ448" s="127"/>
      <c r="PK448" s="127"/>
      <c r="PL448" s="127"/>
      <c r="PM448" s="127"/>
      <c r="PN448" s="127"/>
      <c r="PO448" s="127"/>
      <c r="PP448" s="127"/>
      <c r="PQ448" s="127"/>
      <c r="PR448" s="127"/>
      <c r="PS448" s="127"/>
      <c r="PT448" s="127"/>
      <c r="PU448" s="127"/>
      <c r="PV448" s="127"/>
      <c r="PW448" s="127"/>
      <c r="PX448" s="127"/>
      <c r="PY448" s="127"/>
      <c r="PZ448" s="127"/>
      <c r="QA448" s="127"/>
      <c r="QB448" s="127"/>
      <c r="QC448" s="127"/>
      <c r="QD448" s="127"/>
      <c r="QE448" s="127"/>
      <c r="QF448" s="127"/>
      <c r="QG448" s="127"/>
      <c r="QH448" s="127"/>
      <c r="QI448" s="127"/>
      <c r="QJ448" s="127"/>
      <c r="QK448" s="127"/>
      <c r="QL448" s="127"/>
      <c r="QM448" s="127"/>
      <c r="QN448" s="127"/>
      <c r="QO448" s="127"/>
      <c r="QP448" s="127"/>
      <c r="QQ448" s="127"/>
      <c r="QR448" s="127"/>
      <c r="QS448" s="127"/>
      <c r="QT448" s="127"/>
      <c r="QU448" s="127"/>
      <c r="QV448" s="127"/>
      <c r="QW448" s="127"/>
      <c r="QX448" s="127"/>
      <c r="QY448" s="127"/>
      <c r="QZ448" s="127"/>
      <c r="RA448" s="127"/>
      <c r="RB448" s="127"/>
      <c r="RC448" s="127"/>
      <c r="RD448" s="127"/>
      <c r="RE448" s="127"/>
      <c r="RF448" s="127"/>
      <c r="RG448" s="127"/>
      <c r="RH448" s="127"/>
      <c r="RI448" s="127"/>
      <c r="RJ448" s="127"/>
      <c r="RK448" s="127"/>
      <c r="RL448" s="127"/>
      <c r="RM448" s="127"/>
      <c r="RN448" s="127"/>
      <c r="RO448" s="127"/>
      <c r="RP448" s="127"/>
      <c r="RQ448" s="127"/>
      <c r="RR448" s="127"/>
      <c r="RS448" s="127"/>
      <c r="RT448" s="127"/>
      <c r="RU448" s="127"/>
      <c r="RV448" s="127"/>
      <c r="RW448" s="127"/>
      <c r="RX448" s="127"/>
      <c r="RY448" s="127"/>
      <c r="RZ448" s="127"/>
      <c r="SA448" s="127"/>
      <c r="SB448" s="127"/>
      <c r="SC448" s="127"/>
      <c r="SD448" s="127"/>
      <c r="SE448" s="127"/>
      <c r="SF448" s="127"/>
      <c r="SG448" s="127"/>
      <c r="SH448" s="127"/>
      <c r="SI448" s="127"/>
      <c r="SJ448" s="127"/>
      <c r="SK448" s="127"/>
      <c r="SL448" s="127"/>
      <c r="SM448" s="127"/>
      <c r="SN448" s="127"/>
      <c r="SO448" s="127"/>
      <c r="SP448" s="127"/>
      <c r="SQ448" s="127"/>
      <c r="SR448" s="127"/>
      <c r="SS448" s="127"/>
      <c r="ST448" s="127"/>
      <c r="SU448" s="127"/>
      <c r="SV448" s="127"/>
      <c r="SW448" s="127"/>
      <c r="SX448" s="127"/>
      <c r="SZ448" s="127"/>
      <c r="TA448" s="127"/>
      <c r="TB448" s="127"/>
      <c r="TD448" s="127"/>
      <c r="TE448" s="127"/>
      <c r="TG448" s="127"/>
      <c r="TH448" s="127"/>
      <c r="TI448" s="127"/>
      <c r="TV448" s="127"/>
      <c r="TW448" s="127"/>
      <c r="TX448" s="127"/>
      <c r="TY448" s="127"/>
      <c r="TZ448" s="127"/>
      <c r="UA448" s="127"/>
      <c r="UB448" s="127"/>
      <c r="UC448" s="127"/>
      <c r="UD448" s="127"/>
      <c r="UE448" s="127"/>
      <c r="UF448" s="127"/>
      <c r="UG448" s="127"/>
      <c r="UH448" s="127"/>
      <c r="UI448" s="127"/>
      <c r="UJ448" s="127"/>
      <c r="UK448" s="127"/>
      <c r="UL448" s="127"/>
      <c r="UM448" s="127"/>
      <c r="UN448" s="127"/>
      <c r="UO448" s="127"/>
      <c r="UP448" s="127"/>
      <c r="UQ448" s="127"/>
      <c r="UR448" s="127"/>
      <c r="US448" s="127"/>
      <c r="UT448" s="127"/>
      <c r="UU448" s="127"/>
      <c r="UV448" s="127"/>
      <c r="UW448" s="127"/>
      <c r="UX448" s="127"/>
      <c r="UY448" s="127"/>
      <c r="UZ448" s="127"/>
      <c r="VA448" s="127"/>
      <c r="VB448" s="127"/>
      <c r="VC448" s="127"/>
      <c r="VD448" s="127"/>
      <c r="VE448" s="127"/>
      <c r="VF448" s="127"/>
      <c r="VG448" s="127"/>
      <c r="VH448" s="127"/>
      <c r="VI448" s="127"/>
      <c r="VJ448" s="127"/>
      <c r="VK448" s="127"/>
      <c r="VL448" s="127"/>
      <c r="VM448" s="127"/>
      <c r="VN448" s="127"/>
      <c r="VO448" s="127"/>
      <c r="VP448" s="127"/>
      <c r="VQ448" s="127"/>
      <c r="VR448" s="127"/>
      <c r="VS448" s="127"/>
      <c r="VT448" s="127"/>
      <c r="VU448" s="127"/>
      <c r="VV448" s="127"/>
      <c r="VW448" s="127"/>
      <c r="VX448" s="127"/>
      <c r="VY448" s="127"/>
      <c r="VZ448" s="127"/>
      <c r="WA448" s="127"/>
      <c r="WB448" s="127"/>
      <c r="WC448" s="127"/>
      <c r="WD448" s="127"/>
      <c r="WE448" s="127"/>
      <c r="WF448" s="127"/>
      <c r="WG448" s="127"/>
      <c r="WH448" s="127"/>
      <c r="WI448" s="127"/>
      <c r="WJ448" s="127"/>
      <c r="WK448" s="127"/>
      <c r="WL448" s="127"/>
      <c r="WM448" s="127"/>
      <c r="WN448" s="127"/>
      <c r="WO448" s="127"/>
      <c r="WP448" s="127"/>
      <c r="WQ448" s="127"/>
      <c r="WR448" s="127"/>
      <c r="WS448" s="127"/>
      <c r="WT448" s="127"/>
      <c r="WU448" s="127"/>
      <c r="WV448" s="127"/>
      <c r="WW448" s="127"/>
      <c r="WX448" s="127"/>
      <c r="WY448" s="127"/>
      <c r="WZ448" s="127"/>
      <c r="XA448" s="127"/>
      <c r="XB448" s="127"/>
      <c r="XC448" s="127"/>
      <c r="XD448" s="127"/>
      <c r="XE448" s="127"/>
      <c r="XF448" s="127"/>
      <c r="XG448" s="127"/>
      <c r="XH448" s="127"/>
      <c r="XI448" s="127"/>
      <c r="XJ448" s="127"/>
      <c r="XK448" s="127"/>
      <c r="XL448" s="127"/>
      <c r="XM448" s="127"/>
      <c r="XN448" s="127"/>
      <c r="XO448" s="127"/>
      <c r="XP448" s="127"/>
      <c r="XQ448" s="127"/>
      <c r="XR448" s="127"/>
      <c r="XS448" s="127"/>
      <c r="XT448" s="127"/>
      <c r="XU448" s="127"/>
      <c r="XV448" s="127"/>
      <c r="XW448" s="127"/>
      <c r="XX448" s="127"/>
      <c r="XY448" s="127"/>
      <c r="XZ448" s="127"/>
      <c r="YA448" s="127"/>
      <c r="YB448" s="127"/>
      <c r="YC448" s="127"/>
      <c r="YD448" s="127"/>
      <c r="YE448" s="127"/>
      <c r="YF448" s="127"/>
      <c r="YG448" s="127"/>
      <c r="YH448" s="127"/>
      <c r="YI448" s="127"/>
      <c r="YJ448" s="127"/>
      <c r="YK448" s="127"/>
      <c r="YL448" s="127"/>
      <c r="YM448" s="127"/>
      <c r="YN448" s="127"/>
      <c r="YO448" s="127"/>
      <c r="YP448" s="127"/>
      <c r="YQ448" s="127"/>
      <c r="YR448" s="127"/>
      <c r="YS448" s="127"/>
      <c r="YT448" s="127"/>
      <c r="YU448" s="127"/>
      <c r="YV448" s="127"/>
      <c r="YW448" s="127"/>
      <c r="YX448" s="127"/>
      <c r="YY448" s="127"/>
      <c r="YZ448" s="127"/>
      <c r="ZA448" s="127"/>
      <c r="ZB448" s="127"/>
      <c r="ZC448" s="127"/>
      <c r="ZD448" s="127"/>
      <c r="ZE448" s="127"/>
      <c r="ZF448" s="127"/>
      <c r="ZG448" s="127"/>
      <c r="ZH448" s="127"/>
      <c r="ZI448" s="127"/>
      <c r="ZJ448" s="127"/>
      <c r="ZK448" s="127"/>
      <c r="ZL448" s="127"/>
      <c r="ZM448" s="127"/>
      <c r="ZN448" s="127"/>
      <c r="ZO448" s="127"/>
      <c r="ZP448" s="127"/>
      <c r="ZQ448" s="127"/>
      <c r="ZR448" s="127"/>
      <c r="ZS448" s="127"/>
      <c r="ZT448" s="127"/>
      <c r="ZU448" s="127"/>
      <c r="ZV448" s="127"/>
      <c r="ZW448" s="127"/>
      <c r="ZX448" s="127"/>
      <c r="ZY448" s="127"/>
      <c r="ZZ448" s="127"/>
      <c r="AAA448" s="127"/>
      <c r="AAB448" s="127"/>
      <c r="AAC448" s="127"/>
      <c r="AAD448" s="127"/>
      <c r="AAE448" s="127"/>
      <c r="AAF448" s="127"/>
      <c r="AAG448" s="127"/>
      <c r="AAH448" s="127"/>
      <c r="AAI448" s="127"/>
      <c r="AAJ448" s="127"/>
      <c r="AAK448" s="127"/>
      <c r="AAL448" s="127"/>
      <c r="AAM448" s="127"/>
      <c r="AAN448" s="127"/>
      <c r="AAO448" s="127"/>
      <c r="AAP448" s="127"/>
      <c r="AAQ448" s="127"/>
      <c r="AAR448" s="127"/>
      <c r="AAS448" s="127"/>
      <c r="AAT448" s="127"/>
      <c r="AAU448" s="127"/>
      <c r="AAV448" s="127"/>
      <c r="AAW448" s="127"/>
      <c r="AAX448" s="127"/>
      <c r="AAY448" s="127"/>
      <c r="AAZ448" s="127"/>
      <c r="ABA448" s="127"/>
      <c r="ABB448" s="127"/>
      <c r="ABC448" s="127"/>
      <c r="ABD448" s="127"/>
      <c r="ABE448" s="127"/>
      <c r="ABF448" s="127"/>
      <c r="ABG448" s="127"/>
      <c r="ABH448" s="127"/>
      <c r="ABI448" s="127"/>
      <c r="ABJ448" s="127"/>
      <c r="ABK448" s="127"/>
      <c r="ABL448" s="127"/>
      <c r="ABM448" s="127"/>
      <c r="ABN448" s="127"/>
      <c r="ABO448" s="127"/>
      <c r="ABP448" s="127"/>
      <c r="ABQ448" s="127"/>
      <c r="ABR448" s="127"/>
      <c r="ABS448" s="127"/>
      <c r="ABT448" s="127"/>
      <c r="ABU448" s="127"/>
      <c r="ABV448" s="127"/>
      <c r="ABW448" s="127"/>
      <c r="ABX448" s="127"/>
      <c r="ABY448" s="127"/>
      <c r="ABZ448" s="127"/>
      <c r="ACA448" s="127"/>
      <c r="ACB448" s="127"/>
      <c r="ACC448" s="127"/>
      <c r="ACD448" s="127"/>
      <c r="ACE448" s="127"/>
      <c r="ACF448" s="127"/>
      <c r="ACG448" s="127"/>
      <c r="ACH448" s="127"/>
      <c r="ACI448" s="127"/>
      <c r="ACJ448" s="127"/>
      <c r="ACK448" s="127"/>
      <c r="ACL448" s="127"/>
      <c r="ACM448" s="127"/>
      <c r="ACN448" s="127"/>
      <c r="ACO448" s="127"/>
      <c r="ACP448" s="127"/>
      <c r="ACQ448" s="127"/>
      <c r="ACR448" s="127"/>
      <c r="ACS448" s="127"/>
      <c r="ACT448" s="127"/>
      <c r="ACV448" s="127"/>
      <c r="ACW448" s="127"/>
      <c r="ACX448" s="127"/>
      <c r="ACZ448" s="127"/>
      <c r="ADA448" s="127"/>
      <c r="ADC448" s="127"/>
      <c r="ADD448" s="127"/>
      <c r="ADE448" s="127"/>
      <c r="ADR448" s="127"/>
      <c r="ADS448" s="127"/>
      <c r="ADT448" s="127"/>
      <c r="ADU448" s="127"/>
      <c r="ADV448" s="127"/>
      <c r="ADW448" s="127"/>
      <c r="ADX448" s="127"/>
      <c r="ADY448" s="127"/>
      <c r="ADZ448" s="127"/>
      <c r="AEA448" s="127"/>
      <c r="AEB448" s="127"/>
      <c r="AEC448" s="127"/>
      <c r="AED448" s="127"/>
      <c r="AEE448" s="127"/>
      <c r="AEF448" s="127"/>
      <c r="AEG448" s="127"/>
      <c r="AEH448" s="127"/>
      <c r="AEI448" s="127"/>
      <c r="AEJ448" s="127"/>
      <c r="AEK448" s="127"/>
      <c r="AEL448" s="127"/>
      <c r="AEM448" s="127"/>
      <c r="AEN448" s="127"/>
      <c r="AEO448" s="127"/>
      <c r="AEP448" s="127"/>
      <c r="AEQ448" s="127"/>
      <c r="AER448" s="127"/>
      <c r="AES448" s="127"/>
      <c r="AET448" s="127"/>
      <c r="AEU448" s="127"/>
      <c r="AEV448" s="127"/>
      <c r="AEW448" s="127"/>
      <c r="AEX448" s="127"/>
      <c r="AEY448" s="127"/>
      <c r="AEZ448" s="127"/>
      <c r="AFA448" s="127"/>
      <c r="AFB448" s="127"/>
      <c r="AFC448" s="127"/>
      <c r="AFD448" s="127"/>
      <c r="AFE448" s="127"/>
      <c r="AFF448" s="127"/>
      <c r="AFG448" s="127"/>
      <c r="AFH448" s="127"/>
      <c r="AFI448" s="127"/>
      <c r="AFJ448" s="127"/>
      <c r="AFK448" s="127"/>
      <c r="AFL448" s="127"/>
      <c r="AFM448" s="127"/>
      <c r="AFN448" s="127"/>
      <c r="AFO448" s="127"/>
      <c r="AFP448" s="127"/>
      <c r="AFQ448" s="127"/>
      <c r="AFR448" s="127"/>
      <c r="AFS448" s="127"/>
      <c r="AFT448" s="127"/>
      <c r="AFU448" s="127"/>
      <c r="AFV448" s="127"/>
      <c r="AFW448" s="127"/>
      <c r="AFX448" s="127"/>
      <c r="AFY448" s="127"/>
      <c r="AFZ448" s="127"/>
      <c r="AGA448" s="127"/>
      <c r="AGB448" s="127"/>
      <c r="AGC448" s="127"/>
      <c r="AGD448" s="127"/>
      <c r="AGE448" s="127"/>
      <c r="AGF448" s="127"/>
      <c r="AGG448" s="127"/>
      <c r="AGH448" s="127"/>
      <c r="AGI448" s="127"/>
      <c r="AGJ448" s="127"/>
      <c r="AGK448" s="127"/>
      <c r="AGL448" s="127"/>
      <c r="AGM448" s="127"/>
      <c r="AGN448" s="127"/>
      <c r="AGO448" s="127"/>
      <c r="AGP448" s="127"/>
      <c r="AGQ448" s="127"/>
      <c r="AGR448" s="127"/>
      <c r="AGS448" s="127"/>
      <c r="AGT448" s="127"/>
      <c r="AGU448" s="127"/>
      <c r="AGV448" s="127"/>
      <c r="AGW448" s="127"/>
      <c r="AGX448" s="127"/>
      <c r="AGY448" s="127"/>
      <c r="AGZ448" s="127"/>
      <c r="AHA448" s="127"/>
      <c r="AHB448" s="127"/>
      <c r="AHC448" s="127"/>
      <c r="AHD448" s="127"/>
      <c r="AHE448" s="127"/>
      <c r="AHF448" s="127"/>
      <c r="AHG448" s="127"/>
      <c r="AHH448" s="127"/>
      <c r="AHI448" s="127"/>
      <c r="AHJ448" s="127"/>
      <c r="AHK448" s="127"/>
      <c r="AHL448" s="127"/>
      <c r="AHM448" s="127"/>
      <c r="AHN448" s="127"/>
      <c r="AHO448" s="127"/>
      <c r="AHP448" s="127"/>
      <c r="AHQ448" s="127"/>
      <c r="AHR448" s="127"/>
      <c r="AHS448" s="127"/>
      <c r="AHT448" s="127"/>
      <c r="AHU448" s="127"/>
      <c r="AHV448" s="127"/>
      <c r="AHW448" s="127"/>
      <c r="AHX448" s="127"/>
      <c r="AHY448" s="127"/>
      <c r="AHZ448" s="127"/>
      <c r="AIA448" s="127"/>
      <c r="AIB448" s="127"/>
      <c r="AIC448" s="127"/>
      <c r="AID448" s="127"/>
      <c r="AIE448" s="127"/>
      <c r="AIF448" s="127"/>
      <c r="AIG448" s="127"/>
      <c r="AIH448" s="127"/>
      <c r="AII448" s="127"/>
      <c r="AIJ448" s="127"/>
      <c r="AIK448" s="127"/>
      <c r="AIL448" s="127"/>
      <c r="AIM448" s="127"/>
      <c r="AIN448" s="127"/>
      <c r="AIO448" s="127"/>
      <c r="AIP448" s="127"/>
      <c r="AIQ448" s="127"/>
      <c r="AIR448" s="127"/>
      <c r="AIS448" s="127"/>
      <c r="AIT448" s="127"/>
      <c r="AIU448" s="127"/>
      <c r="AIV448" s="127"/>
      <c r="AIW448" s="127"/>
      <c r="AIX448" s="127"/>
      <c r="AIY448" s="127"/>
      <c r="AIZ448" s="127"/>
      <c r="AJA448" s="127"/>
      <c r="AJB448" s="127"/>
      <c r="AJC448" s="127"/>
      <c r="AJD448" s="127"/>
      <c r="AJE448" s="127"/>
      <c r="AJF448" s="127"/>
      <c r="AJG448" s="127"/>
      <c r="AJH448" s="127"/>
      <c r="AJI448" s="127"/>
      <c r="AJJ448" s="127"/>
      <c r="AJK448" s="127"/>
      <c r="AJL448" s="127"/>
      <c r="AJM448" s="127"/>
      <c r="AJN448" s="127"/>
      <c r="AJO448" s="127"/>
      <c r="AJP448" s="127"/>
      <c r="AJQ448" s="127"/>
      <c r="AJR448" s="127"/>
      <c r="AJS448" s="127"/>
      <c r="AJT448" s="127"/>
      <c r="AJU448" s="127"/>
      <c r="AJV448" s="127"/>
      <c r="AJW448" s="127"/>
      <c r="AJX448" s="127"/>
      <c r="AJY448" s="127"/>
      <c r="AJZ448" s="127"/>
      <c r="AKA448" s="127"/>
      <c r="AKB448" s="127"/>
      <c r="AKC448" s="127"/>
      <c r="AKD448" s="127"/>
      <c r="AKE448" s="127"/>
      <c r="AKF448" s="127"/>
      <c r="AKG448" s="127"/>
      <c r="AKH448" s="127"/>
      <c r="AKI448" s="127"/>
      <c r="AKJ448" s="127"/>
      <c r="AKK448" s="127"/>
      <c r="AKL448" s="127"/>
      <c r="AKM448" s="127"/>
      <c r="AKN448" s="127"/>
      <c r="AKO448" s="127"/>
      <c r="AKP448" s="127"/>
      <c r="AKQ448" s="127"/>
      <c r="AKR448" s="127"/>
      <c r="AKS448" s="127"/>
      <c r="AKT448" s="127"/>
      <c r="AKU448" s="127"/>
      <c r="AKV448" s="127"/>
      <c r="AKW448" s="127"/>
      <c r="AKX448" s="127"/>
      <c r="AKY448" s="127"/>
      <c r="AKZ448" s="127"/>
      <c r="ALA448" s="127"/>
      <c r="ALB448" s="127"/>
      <c r="ALC448" s="127"/>
      <c r="ALD448" s="127"/>
      <c r="ALE448" s="127"/>
      <c r="ALF448" s="127"/>
      <c r="ALG448" s="127"/>
      <c r="ALH448" s="127"/>
      <c r="ALI448" s="127"/>
      <c r="ALJ448" s="127"/>
      <c r="ALK448" s="127"/>
      <c r="ALL448" s="127"/>
      <c r="ALM448" s="127"/>
      <c r="ALN448" s="127"/>
      <c r="ALO448" s="127"/>
      <c r="ALP448" s="127"/>
      <c r="ALQ448" s="127"/>
      <c r="ALR448" s="127"/>
      <c r="ALS448" s="127"/>
      <c r="ALT448" s="127"/>
      <c r="ALU448" s="127"/>
      <c r="ALV448" s="127"/>
      <c r="ALW448" s="127"/>
      <c r="ALX448" s="127"/>
      <c r="ALY448" s="127"/>
      <c r="ALZ448" s="127"/>
      <c r="AMA448" s="127"/>
      <c r="AMB448" s="127"/>
      <c r="AMC448" s="127"/>
      <c r="AMD448" s="127"/>
      <c r="AME448" s="127"/>
      <c r="AMF448" s="127"/>
      <c r="AMG448" s="127"/>
      <c r="AMH448" s="127"/>
      <c r="AMI448" s="127"/>
      <c r="AMJ448" s="127"/>
      <c r="AMK448" s="127"/>
      <c r="AML448" s="127"/>
      <c r="AMM448" s="127"/>
      <c r="AMN448" s="127"/>
      <c r="AMO448" s="127"/>
      <c r="AMP448" s="127"/>
      <c r="AMR448" s="127"/>
      <c r="AMS448" s="127"/>
      <c r="AMT448" s="127"/>
      <c r="AMV448" s="127"/>
      <c r="AMW448" s="127"/>
      <c r="AMY448" s="127"/>
      <c r="AMZ448" s="127"/>
      <c r="ANA448" s="127"/>
      <c r="ANN448" s="127"/>
      <c r="ANO448" s="127"/>
      <c r="ANP448" s="127"/>
      <c r="ANQ448" s="127"/>
      <c r="ANR448" s="127"/>
      <c r="ANS448" s="127"/>
      <c r="ANT448" s="127"/>
      <c r="ANU448" s="127"/>
      <c r="ANV448" s="127"/>
      <c r="ANW448" s="127"/>
      <c r="ANX448" s="127"/>
      <c r="ANY448" s="127"/>
      <c r="ANZ448" s="127"/>
      <c r="AOA448" s="127"/>
      <c r="AOB448" s="127"/>
      <c r="AOC448" s="127"/>
      <c r="AOD448" s="127"/>
      <c r="AOE448" s="127"/>
      <c r="AOF448" s="127"/>
      <c r="AOG448" s="127"/>
      <c r="AOH448" s="127"/>
      <c r="AOI448" s="127"/>
      <c r="AOJ448" s="127"/>
      <c r="AOK448" s="127"/>
      <c r="AOL448" s="127"/>
      <c r="AOM448" s="127"/>
      <c r="AON448" s="127"/>
      <c r="AOO448" s="127"/>
      <c r="AOP448" s="127"/>
      <c r="AOQ448" s="127"/>
      <c r="AOR448" s="127"/>
      <c r="AOS448" s="127"/>
      <c r="AOT448" s="127"/>
      <c r="AOU448" s="127"/>
      <c r="AOV448" s="127"/>
      <c r="AOW448" s="127"/>
      <c r="AOX448" s="127"/>
      <c r="AOY448" s="127"/>
      <c r="AOZ448" s="127"/>
      <c r="APA448" s="127"/>
      <c r="APB448" s="127"/>
      <c r="APC448" s="127"/>
      <c r="APD448" s="127"/>
      <c r="APE448" s="127"/>
      <c r="APF448" s="127"/>
      <c r="APG448" s="127"/>
      <c r="APH448" s="127"/>
      <c r="API448" s="127"/>
      <c r="APJ448" s="127"/>
      <c r="APK448" s="127"/>
      <c r="APL448" s="127"/>
      <c r="APM448" s="127"/>
      <c r="APN448" s="127"/>
      <c r="APO448" s="127"/>
      <c r="APP448" s="127"/>
      <c r="APQ448" s="127"/>
      <c r="APR448" s="127"/>
      <c r="APS448" s="127"/>
      <c r="APT448" s="127"/>
      <c r="APU448" s="127"/>
      <c r="APV448" s="127"/>
      <c r="APW448" s="127"/>
      <c r="APX448" s="127"/>
      <c r="APY448" s="127"/>
      <c r="APZ448" s="127"/>
      <c r="AQA448" s="127"/>
      <c r="AQB448" s="127"/>
      <c r="AQC448" s="127"/>
      <c r="AQD448" s="127"/>
      <c r="AQE448" s="127"/>
      <c r="AQF448" s="127"/>
      <c r="AQG448" s="127"/>
      <c r="AQH448" s="127"/>
      <c r="AQI448" s="127"/>
      <c r="AQJ448" s="127"/>
      <c r="AQK448" s="127"/>
      <c r="AQL448" s="127"/>
      <c r="AQM448" s="127"/>
      <c r="AQN448" s="127"/>
      <c r="AQO448" s="127"/>
      <c r="AQP448" s="127"/>
      <c r="AQQ448" s="127"/>
      <c r="AQR448" s="127"/>
      <c r="AQS448" s="127"/>
      <c r="AQT448" s="127"/>
      <c r="AQU448" s="127"/>
      <c r="AQV448" s="127"/>
      <c r="AQW448" s="127"/>
      <c r="AQX448" s="127"/>
      <c r="AQY448" s="127"/>
      <c r="AQZ448" s="127"/>
      <c r="ARA448" s="127"/>
      <c r="ARB448" s="127"/>
      <c r="ARC448" s="127"/>
      <c r="ARD448" s="127"/>
      <c r="ARE448" s="127"/>
      <c r="ARF448" s="127"/>
      <c r="ARG448" s="127"/>
      <c r="ARH448" s="127"/>
      <c r="ARI448" s="127"/>
      <c r="ARJ448" s="127"/>
      <c r="ARK448" s="127"/>
      <c r="ARL448" s="127"/>
      <c r="ARM448" s="127"/>
      <c r="ARN448" s="127"/>
      <c r="ARO448" s="127"/>
      <c r="ARP448" s="127"/>
      <c r="ARQ448" s="127"/>
      <c r="ARR448" s="127"/>
      <c r="ARS448" s="127"/>
      <c r="ART448" s="127"/>
      <c r="ARU448" s="127"/>
      <c r="ARV448" s="127"/>
      <c r="ARW448" s="127"/>
      <c r="ARX448" s="127"/>
      <c r="ARY448" s="127"/>
      <c r="ARZ448" s="127"/>
      <c r="ASA448" s="127"/>
      <c r="ASB448" s="127"/>
      <c r="ASC448" s="127"/>
      <c r="ASD448" s="127"/>
      <c r="ASE448" s="127"/>
      <c r="ASF448" s="127"/>
      <c r="ASG448" s="127"/>
      <c r="ASH448" s="127"/>
      <c r="ASI448" s="127"/>
      <c r="ASJ448" s="127"/>
      <c r="ASK448" s="127"/>
      <c r="ASL448" s="127"/>
      <c r="ASM448" s="127"/>
      <c r="ASN448" s="127"/>
      <c r="ASO448" s="127"/>
      <c r="ASP448" s="127"/>
      <c r="ASQ448" s="127"/>
      <c r="ASR448" s="127"/>
      <c r="ASS448" s="127"/>
      <c r="AST448" s="127"/>
      <c r="ASU448" s="127"/>
      <c r="ASV448" s="127"/>
      <c r="ASW448" s="127"/>
      <c r="ASX448" s="127"/>
      <c r="ASY448" s="127"/>
      <c r="ASZ448" s="127"/>
      <c r="ATA448" s="127"/>
      <c r="ATB448" s="127"/>
      <c r="ATC448" s="127"/>
      <c r="ATD448" s="127"/>
      <c r="ATE448" s="127"/>
      <c r="ATF448" s="127"/>
      <c r="ATG448" s="127"/>
      <c r="ATH448" s="127"/>
      <c r="ATI448" s="127"/>
      <c r="ATJ448" s="127"/>
      <c r="ATK448" s="127"/>
      <c r="ATL448" s="127"/>
      <c r="ATM448" s="127"/>
      <c r="ATN448" s="127"/>
      <c r="ATO448" s="127"/>
      <c r="ATP448" s="127"/>
      <c r="ATQ448" s="127"/>
      <c r="ATR448" s="127"/>
      <c r="ATS448" s="127"/>
      <c r="ATT448" s="127"/>
      <c r="ATU448" s="127"/>
      <c r="ATV448" s="127"/>
      <c r="ATW448" s="127"/>
      <c r="ATX448" s="127"/>
      <c r="ATY448" s="127"/>
      <c r="ATZ448" s="127"/>
      <c r="AUA448" s="127"/>
      <c r="AUB448" s="127"/>
      <c r="AUC448" s="127"/>
      <c r="AUD448" s="127"/>
      <c r="AUE448" s="127"/>
      <c r="AUF448" s="127"/>
      <c r="AUG448" s="127"/>
      <c r="AUH448" s="127"/>
      <c r="AUI448" s="127"/>
      <c r="AUJ448" s="127"/>
      <c r="AUK448" s="127"/>
      <c r="AUL448" s="127"/>
      <c r="AUM448" s="127"/>
      <c r="AUN448" s="127"/>
      <c r="AUO448" s="127"/>
      <c r="AUP448" s="127"/>
      <c r="AUQ448" s="127"/>
      <c r="AUR448" s="127"/>
      <c r="AUS448" s="127"/>
      <c r="AUT448" s="127"/>
      <c r="AUU448" s="127"/>
      <c r="AUV448" s="127"/>
      <c r="AUW448" s="127"/>
      <c r="AUX448" s="127"/>
      <c r="AUY448" s="127"/>
      <c r="AUZ448" s="127"/>
      <c r="AVA448" s="127"/>
      <c r="AVB448" s="127"/>
      <c r="AVC448" s="127"/>
      <c r="AVD448" s="127"/>
      <c r="AVE448" s="127"/>
      <c r="AVF448" s="127"/>
      <c r="AVG448" s="127"/>
      <c r="AVH448" s="127"/>
      <c r="AVI448" s="127"/>
      <c r="AVJ448" s="127"/>
      <c r="AVK448" s="127"/>
      <c r="AVL448" s="127"/>
      <c r="AVM448" s="127"/>
      <c r="AVN448" s="127"/>
      <c r="AVO448" s="127"/>
      <c r="AVP448" s="127"/>
      <c r="AVQ448" s="127"/>
      <c r="AVR448" s="127"/>
      <c r="AVS448" s="127"/>
      <c r="AVT448" s="127"/>
      <c r="AVU448" s="127"/>
      <c r="AVV448" s="127"/>
      <c r="AVW448" s="127"/>
      <c r="AVX448" s="127"/>
      <c r="AVY448" s="127"/>
      <c r="AVZ448" s="127"/>
      <c r="AWA448" s="127"/>
      <c r="AWB448" s="127"/>
      <c r="AWC448" s="127"/>
      <c r="AWD448" s="127"/>
      <c r="AWE448" s="127"/>
      <c r="AWF448" s="127"/>
      <c r="AWG448" s="127"/>
      <c r="AWH448" s="127"/>
      <c r="AWI448" s="127"/>
      <c r="AWJ448" s="127"/>
      <c r="AWK448" s="127"/>
      <c r="AWL448" s="127"/>
      <c r="AWN448" s="127"/>
      <c r="AWO448" s="127"/>
      <c r="AWP448" s="127"/>
      <c r="AWR448" s="127"/>
      <c r="AWS448" s="127"/>
      <c r="AWU448" s="127"/>
      <c r="AWV448" s="127"/>
      <c r="AWW448" s="127"/>
      <c r="AXJ448" s="127"/>
      <c r="AXK448" s="127"/>
      <c r="AXL448" s="127"/>
      <c r="AXM448" s="127"/>
      <c r="AXN448" s="127"/>
      <c r="AXO448" s="127"/>
      <c r="AXP448" s="127"/>
      <c r="AXQ448" s="127"/>
      <c r="AXR448" s="127"/>
      <c r="AXS448" s="127"/>
      <c r="AXT448" s="127"/>
      <c r="AXU448" s="127"/>
      <c r="AXV448" s="127"/>
      <c r="AXW448" s="127"/>
      <c r="AXX448" s="127"/>
      <c r="AXY448" s="127"/>
      <c r="AXZ448" s="127"/>
      <c r="AYA448" s="127"/>
      <c r="AYB448" s="127"/>
      <c r="AYC448" s="127"/>
      <c r="AYD448" s="127"/>
      <c r="AYE448" s="127"/>
      <c r="AYF448" s="127"/>
      <c r="AYG448" s="127"/>
      <c r="AYH448" s="127"/>
      <c r="AYI448" s="127"/>
      <c r="AYJ448" s="127"/>
      <c r="AYK448" s="127"/>
      <c r="AYL448" s="127"/>
      <c r="AYM448" s="127"/>
      <c r="AYN448" s="127"/>
      <c r="AYO448" s="127"/>
      <c r="AYP448" s="127"/>
      <c r="AYQ448" s="127"/>
      <c r="AYR448" s="127"/>
      <c r="AYS448" s="127"/>
      <c r="AYT448" s="127"/>
      <c r="AYU448" s="127"/>
      <c r="AYV448" s="127"/>
      <c r="AYW448" s="127"/>
      <c r="AYX448" s="127"/>
      <c r="AYY448" s="127"/>
      <c r="AYZ448" s="127"/>
      <c r="AZA448" s="127"/>
      <c r="AZB448" s="127"/>
      <c r="AZC448" s="127"/>
      <c r="AZD448" s="127"/>
      <c r="AZE448" s="127"/>
      <c r="AZF448" s="127"/>
      <c r="AZG448" s="127"/>
      <c r="AZH448" s="127"/>
      <c r="AZI448" s="127"/>
      <c r="AZJ448" s="127"/>
      <c r="AZK448" s="127"/>
      <c r="AZL448" s="127"/>
      <c r="AZM448" s="127"/>
      <c r="AZN448" s="127"/>
      <c r="AZO448" s="127"/>
      <c r="AZP448" s="127"/>
      <c r="AZQ448" s="127"/>
      <c r="AZR448" s="127"/>
      <c r="AZS448" s="127"/>
      <c r="AZT448" s="127"/>
      <c r="AZU448" s="127"/>
      <c r="AZV448" s="127"/>
      <c r="AZW448" s="127"/>
      <c r="AZX448" s="127"/>
      <c r="AZY448" s="127"/>
      <c r="AZZ448" s="127"/>
      <c r="BAA448" s="127"/>
      <c r="BAB448" s="127"/>
      <c r="BAC448" s="127"/>
      <c r="BAD448" s="127"/>
      <c r="BAE448" s="127"/>
      <c r="BAF448" s="127"/>
      <c r="BAG448" s="127"/>
      <c r="BAH448" s="127"/>
      <c r="BAI448" s="127"/>
      <c r="BAJ448" s="127"/>
      <c r="BAK448" s="127"/>
      <c r="BAL448" s="127"/>
      <c r="BAM448" s="127"/>
      <c r="BAN448" s="127"/>
      <c r="BAO448" s="127"/>
      <c r="BAP448" s="127"/>
      <c r="BAQ448" s="127"/>
      <c r="BAR448" s="127"/>
      <c r="BAS448" s="127"/>
      <c r="BAT448" s="127"/>
      <c r="BAU448" s="127"/>
      <c r="BAV448" s="127"/>
      <c r="BAW448" s="127"/>
      <c r="BAX448" s="127"/>
      <c r="BAY448" s="127"/>
      <c r="BAZ448" s="127"/>
      <c r="BBA448" s="127"/>
      <c r="BBB448" s="127"/>
      <c r="BBC448" s="127"/>
      <c r="BBD448" s="127"/>
      <c r="BBE448" s="127"/>
      <c r="BBF448" s="127"/>
      <c r="BBG448" s="127"/>
      <c r="BBH448" s="127"/>
      <c r="BBI448" s="127"/>
      <c r="BBJ448" s="127"/>
      <c r="BBK448" s="127"/>
      <c r="BBL448" s="127"/>
      <c r="BBM448" s="127"/>
      <c r="BBN448" s="127"/>
      <c r="BBO448" s="127"/>
      <c r="BBP448" s="127"/>
      <c r="BBQ448" s="127"/>
      <c r="BBR448" s="127"/>
      <c r="BBS448" s="127"/>
      <c r="BBT448" s="127"/>
      <c r="BBU448" s="127"/>
      <c r="BBV448" s="127"/>
      <c r="BBW448" s="127"/>
      <c r="BBX448" s="127"/>
      <c r="BBY448" s="127"/>
      <c r="BBZ448" s="127"/>
      <c r="BCA448" s="127"/>
      <c r="BCB448" s="127"/>
      <c r="BCC448" s="127"/>
      <c r="BCD448" s="127"/>
      <c r="BCE448" s="127"/>
      <c r="BCF448" s="127"/>
      <c r="BCG448" s="127"/>
      <c r="BCH448" s="127"/>
      <c r="BCI448" s="127"/>
      <c r="BCJ448" s="127"/>
      <c r="BCK448" s="127"/>
      <c r="BCL448" s="127"/>
      <c r="BCM448" s="127"/>
      <c r="BCN448" s="127"/>
      <c r="BCO448" s="127"/>
      <c r="BCP448" s="127"/>
      <c r="BCQ448" s="127"/>
      <c r="BCR448" s="127"/>
      <c r="BCS448" s="127"/>
      <c r="BCT448" s="127"/>
      <c r="BCU448" s="127"/>
      <c r="BCV448" s="127"/>
      <c r="BCW448" s="127"/>
      <c r="BCX448" s="127"/>
      <c r="BCY448" s="127"/>
      <c r="BCZ448" s="127"/>
      <c r="BDA448" s="127"/>
      <c r="BDB448" s="127"/>
      <c r="BDC448" s="127"/>
      <c r="BDD448" s="127"/>
      <c r="BDE448" s="127"/>
      <c r="BDF448" s="127"/>
      <c r="BDG448" s="127"/>
      <c r="BDH448" s="127"/>
      <c r="BDI448" s="127"/>
      <c r="BDJ448" s="127"/>
      <c r="BDK448" s="127"/>
      <c r="BDL448" s="127"/>
      <c r="BDM448" s="127"/>
      <c r="BDN448" s="127"/>
      <c r="BDO448" s="127"/>
      <c r="BDP448" s="127"/>
      <c r="BDQ448" s="127"/>
      <c r="BDR448" s="127"/>
      <c r="BDS448" s="127"/>
      <c r="BDT448" s="127"/>
      <c r="BDU448" s="127"/>
      <c r="BDV448" s="127"/>
      <c r="BDW448" s="127"/>
      <c r="BDX448" s="127"/>
      <c r="BDY448" s="127"/>
      <c r="BDZ448" s="127"/>
      <c r="BEA448" s="127"/>
      <c r="BEB448" s="127"/>
      <c r="BEC448" s="127"/>
      <c r="BED448" s="127"/>
      <c r="BEE448" s="127"/>
      <c r="BEF448" s="127"/>
      <c r="BEG448" s="127"/>
      <c r="BEH448" s="127"/>
      <c r="BEI448" s="127"/>
      <c r="BEJ448" s="127"/>
      <c r="BEK448" s="127"/>
      <c r="BEL448" s="127"/>
      <c r="BEM448" s="127"/>
      <c r="BEN448" s="127"/>
      <c r="BEO448" s="127"/>
      <c r="BEP448" s="127"/>
      <c r="BEQ448" s="127"/>
      <c r="BER448" s="127"/>
      <c r="BES448" s="127"/>
      <c r="BET448" s="127"/>
      <c r="BEU448" s="127"/>
      <c r="BEV448" s="127"/>
      <c r="BEW448" s="127"/>
      <c r="BEX448" s="127"/>
      <c r="BEY448" s="127"/>
      <c r="BEZ448" s="127"/>
      <c r="BFA448" s="127"/>
      <c r="BFB448" s="127"/>
      <c r="BFC448" s="127"/>
      <c r="BFD448" s="127"/>
      <c r="BFE448" s="127"/>
      <c r="BFF448" s="127"/>
      <c r="BFG448" s="127"/>
      <c r="BFH448" s="127"/>
      <c r="BFI448" s="127"/>
      <c r="BFJ448" s="127"/>
      <c r="BFK448" s="127"/>
      <c r="BFL448" s="127"/>
      <c r="BFM448" s="127"/>
      <c r="BFN448" s="127"/>
      <c r="BFO448" s="127"/>
      <c r="BFP448" s="127"/>
      <c r="BFQ448" s="127"/>
      <c r="BFR448" s="127"/>
      <c r="BFS448" s="127"/>
      <c r="BFT448" s="127"/>
      <c r="BFU448" s="127"/>
      <c r="BFV448" s="127"/>
      <c r="BFW448" s="127"/>
      <c r="BFX448" s="127"/>
      <c r="BFY448" s="127"/>
      <c r="BFZ448" s="127"/>
      <c r="BGA448" s="127"/>
      <c r="BGB448" s="127"/>
      <c r="BGC448" s="127"/>
      <c r="BGD448" s="127"/>
      <c r="BGE448" s="127"/>
      <c r="BGF448" s="127"/>
      <c r="BGG448" s="127"/>
      <c r="BGH448" s="127"/>
      <c r="BGJ448" s="127"/>
      <c r="BGK448" s="127"/>
      <c r="BGL448" s="127"/>
      <c r="BGN448" s="127"/>
      <c r="BGO448" s="127"/>
      <c r="BGQ448" s="127"/>
      <c r="BGR448" s="127"/>
      <c r="BGS448" s="127"/>
      <c r="BHF448" s="127"/>
      <c r="BHG448" s="127"/>
      <c r="BHH448" s="127"/>
      <c r="BHI448" s="127"/>
      <c r="BHJ448" s="127"/>
      <c r="BHK448" s="127"/>
      <c r="BHL448" s="127"/>
      <c r="BHM448" s="127"/>
      <c r="BHN448" s="127"/>
      <c r="BHO448" s="127"/>
      <c r="BHP448" s="127"/>
      <c r="BHQ448" s="127"/>
      <c r="BHR448" s="127"/>
      <c r="BHS448" s="127"/>
      <c r="BHT448" s="127"/>
      <c r="BHU448" s="127"/>
      <c r="BHV448" s="127"/>
      <c r="BHW448" s="127"/>
      <c r="BHX448" s="127"/>
      <c r="BHY448" s="127"/>
      <c r="BHZ448" s="127"/>
      <c r="BIA448" s="127"/>
      <c r="BIB448" s="127"/>
      <c r="BIC448" s="127"/>
      <c r="BID448" s="127"/>
      <c r="BIE448" s="127"/>
      <c r="BIF448" s="127"/>
      <c r="BIG448" s="127"/>
      <c r="BIH448" s="127"/>
      <c r="BII448" s="127"/>
      <c r="BIJ448" s="127"/>
      <c r="BIK448" s="127"/>
      <c r="BIL448" s="127"/>
      <c r="BIM448" s="127"/>
      <c r="BIN448" s="127"/>
      <c r="BIO448" s="127"/>
      <c r="BIP448" s="127"/>
      <c r="BIQ448" s="127"/>
      <c r="BIR448" s="127"/>
      <c r="BIS448" s="127"/>
      <c r="BIT448" s="127"/>
      <c r="BIU448" s="127"/>
      <c r="BIV448" s="127"/>
      <c r="BIW448" s="127"/>
      <c r="BIX448" s="127"/>
      <c r="BIY448" s="127"/>
      <c r="BIZ448" s="127"/>
      <c r="BJA448" s="127"/>
      <c r="BJB448" s="127"/>
      <c r="BJC448" s="127"/>
      <c r="BJD448" s="127"/>
      <c r="BJE448" s="127"/>
      <c r="BJF448" s="127"/>
      <c r="BJG448" s="127"/>
      <c r="BJH448" s="127"/>
      <c r="BJI448" s="127"/>
      <c r="BJJ448" s="127"/>
      <c r="BJK448" s="127"/>
      <c r="BJL448" s="127"/>
      <c r="BJM448" s="127"/>
      <c r="BJN448" s="127"/>
      <c r="BJO448" s="127"/>
      <c r="BJP448" s="127"/>
      <c r="BJQ448" s="127"/>
      <c r="BJR448" s="127"/>
      <c r="BJS448" s="127"/>
      <c r="BJT448" s="127"/>
      <c r="BJU448" s="127"/>
      <c r="BJV448" s="127"/>
      <c r="BJW448" s="127"/>
      <c r="BJX448" s="127"/>
      <c r="BJY448" s="127"/>
      <c r="BJZ448" s="127"/>
      <c r="BKA448" s="127"/>
      <c r="BKB448" s="127"/>
      <c r="BKC448" s="127"/>
      <c r="BKD448" s="127"/>
      <c r="BKE448" s="127"/>
      <c r="BKF448" s="127"/>
      <c r="BKG448" s="127"/>
      <c r="BKH448" s="127"/>
      <c r="BKI448" s="127"/>
      <c r="BKJ448" s="127"/>
      <c r="BKK448" s="127"/>
      <c r="BKL448" s="127"/>
      <c r="BKM448" s="127"/>
      <c r="BKN448" s="127"/>
      <c r="BKO448" s="127"/>
      <c r="BKP448" s="127"/>
      <c r="BKQ448" s="127"/>
      <c r="BKR448" s="127"/>
      <c r="BKS448" s="127"/>
      <c r="BKT448" s="127"/>
      <c r="BKU448" s="127"/>
      <c r="BKV448" s="127"/>
      <c r="BKW448" s="127"/>
      <c r="BKX448" s="127"/>
      <c r="BKY448" s="127"/>
      <c r="BKZ448" s="127"/>
      <c r="BLA448" s="127"/>
      <c r="BLB448" s="127"/>
      <c r="BLC448" s="127"/>
      <c r="BLD448" s="127"/>
      <c r="BLE448" s="127"/>
      <c r="BLF448" s="127"/>
      <c r="BLG448" s="127"/>
      <c r="BLH448" s="127"/>
      <c r="BLI448" s="127"/>
      <c r="BLJ448" s="127"/>
      <c r="BLK448" s="127"/>
      <c r="BLL448" s="127"/>
      <c r="BLM448" s="127"/>
      <c r="BLN448" s="127"/>
      <c r="BLO448" s="127"/>
      <c r="BLP448" s="127"/>
      <c r="BLQ448" s="127"/>
      <c r="BLR448" s="127"/>
      <c r="BLS448" s="127"/>
      <c r="BLT448" s="127"/>
      <c r="BLU448" s="127"/>
      <c r="BLV448" s="127"/>
      <c r="BLW448" s="127"/>
      <c r="BLX448" s="127"/>
      <c r="BLY448" s="127"/>
      <c r="BLZ448" s="127"/>
      <c r="BMA448" s="127"/>
      <c r="BMB448" s="127"/>
      <c r="BMC448" s="127"/>
      <c r="BMD448" s="127"/>
      <c r="BME448" s="127"/>
      <c r="BMF448" s="127"/>
      <c r="BMG448" s="127"/>
      <c r="BMH448" s="127"/>
      <c r="BMI448" s="127"/>
      <c r="BMJ448" s="127"/>
      <c r="BMK448" s="127"/>
      <c r="BML448" s="127"/>
      <c r="BMM448" s="127"/>
      <c r="BMN448" s="127"/>
      <c r="BMO448" s="127"/>
      <c r="BMP448" s="127"/>
      <c r="BMQ448" s="127"/>
      <c r="BMR448" s="127"/>
      <c r="BMS448" s="127"/>
      <c r="BMT448" s="127"/>
      <c r="BMU448" s="127"/>
      <c r="BMV448" s="127"/>
      <c r="BMW448" s="127"/>
      <c r="BMX448" s="127"/>
      <c r="BMY448" s="127"/>
      <c r="BMZ448" s="127"/>
      <c r="BNA448" s="127"/>
      <c r="BNB448" s="127"/>
      <c r="BNC448" s="127"/>
      <c r="BND448" s="127"/>
      <c r="BNE448" s="127"/>
      <c r="BNF448" s="127"/>
      <c r="BNG448" s="127"/>
      <c r="BNH448" s="127"/>
      <c r="BNI448" s="127"/>
      <c r="BNJ448" s="127"/>
      <c r="BNK448" s="127"/>
      <c r="BNL448" s="127"/>
      <c r="BNM448" s="127"/>
      <c r="BNN448" s="127"/>
      <c r="BNO448" s="127"/>
      <c r="BNP448" s="127"/>
      <c r="BNQ448" s="127"/>
      <c r="BNR448" s="127"/>
      <c r="BNS448" s="127"/>
      <c r="BNT448" s="127"/>
      <c r="BNU448" s="127"/>
      <c r="BNV448" s="127"/>
      <c r="BNW448" s="127"/>
      <c r="BNX448" s="127"/>
      <c r="BNY448" s="127"/>
      <c r="BNZ448" s="127"/>
      <c r="BOA448" s="127"/>
      <c r="BOB448" s="127"/>
      <c r="BOC448" s="127"/>
      <c r="BOD448" s="127"/>
      <c r="BOE448" s="127"/>
      <c r="BOF448" s="127"/>
      <c r="BOG448" s="127"/>
      <c r="BOH448" s="127"/>
      <c r="BOI448" s="127"/>
      <c r="BOJ448" s="127"/>
      <c r="BOK448" s="127"/>
      <c r="BOL448" s="127"/>
      <c r="BOM448" s="127"/>
      <c r="BON448" s="127"/>
      <c r="BOO448" s="127"/>
      <c r="BOP448" s="127"/>
      <c r="BOQ448" s="127"/>
      <c r="BOR448" s="127"/>
      <c r="BOS448" s="127"/>
      <c r="BOT448" s="127"/>
      <c r="BOU448" s="127"/>
      <c r="BOV448" s="127"/>
      <c r="BOW448" s="127"/>
      <c r="BOX448" s="127"/>
      <c r="BOY448" s="127"/>
      <c r="BOZ448" s="127"/>
      <c r="BPA448" s="127"/>
      <c r="BPB448" s="127"/>
      <c r="BPC448" s="127"/>
      <c r="BPD448" s="127"/>
      <c r="BPE448" s="127"/>
      <c r="BPF448" s="127"/>
      <c r="BPG448" s="127"/>
      <c r="BPH448" s="127"/>
      <c r="BPI448" s="127"/>
      <c r="BPJ448" s="127"/>
      <c r="BPK448" s="127"/>
      <c r="BPL448" s="127"/>
      <c r="BPM448" s="127"/>
      <c r="BPN448" s="127"/>
      <c r="BPO448" s="127"/>
      <c r="BPP448" s="127"/>
      <c r="BPQ448" s="127"/>
      <c r="BPR448" s="127"/>
      <c r="BPS448" s="127"/>
      <c r="BPT448" s="127"/>
      <c r="BPU448" s="127"/>
      <c r="BPV448" s="127"/>
      <c r="BPW448" s="127"/>
      <c r="BPX448" s="127"/>
      <c r="BPY448" s="127"/>
      <c r="BPZ448" s="127"/>
      <c r="BQA448" s="127"/>
      <c r="BQB448" s="127"/>
      <c r="BQC448" s="127"/>
      <c r="BQD448" s="127"/>
      <c r="BQF448" s="127"/>
      <c r="BQG448" s="127"/>
      <c r="BQH448" s="127"/>
      <c r="BQJ448" s="127"/>
      <c r="BQK448" s="127"/>
      <c r="BQM448" s="127"/>
      <c r="BQN448" s="127"/>
      <c r="BQO448" s="127"/>
      <c r="BRB448" s="127"/>
      <c r="BRC448" s="127"/>
      <c r="BRD448" s="127"/>
      <c r="BRE448" s="127"/>
      <c r="BRF448" s="127"/>
      <c r="BRG448" s="127"/>
      <c r="BRH448" s="127"/>
      <c r="BRI448" s="127"/>
      <c r="BRJ448" s="127"/>
      <c r="BRK448" s="127"/>
      <c r="BRL448" s="127"/>
      <c r="BRM448" s="127"/>
      <c r="BRN448" s="127"/>
      <c r="BRO448" s="127"/>
      <c r="BRP448" s="127"/>
      <c r="BRQ448" s="127"/>
      <c r="BRR448" s="127"/>
      <c r="BRS448" s="127"/>
      <c r="BRT448" s="127"/>
      <c r="BRU448" s="127"/>
      <c r="BRV448" s="127"/>
      <c r="BRW448" s="127"/>
      <c r="BRX448" s="127"/>
      <c r="BRY448" s="127"/>
      <c r="BRZ448" s="127"/>
      <c r="BSA448" s="127"/>
      <c r="BSB448" s="127"/>
      <c r="BSC448" s="127"/>
      <c r="BSD448" s="127"/>
      <c r="BSE448" s="127"/>
      <c r="BSF448" s="127"/>
      <c r="BSG448" s="127"/>
      <c r="BSH448" s="127"/>
      <c r="BSI448" s="127"/>
      <c r="BSJ448" s="127"/>
      <c r="BSK448" s="127"/>
      <c r="BSL448" s="127"/>
      <c r="BSM448" s="127"/>
      <c r="BSN448" s="127"/>
      <c r="BSO448" s="127"/>
      <c r="BSP448" s="127"/>
      <c r="BSQ448" s="127"/>
      <c r="BSR448" s="127"/>
      <c r="BSS448" s="127"/>
      <c r="BST448" s="127"/>
      <c r="BSU448" s="127"/>
      <c r="BSV448" s="127"/>
      <c r="BSW448" s="127"/>
      <c r="BSX448" s="127"/>
      <c r="BSY448" s="127"/>
      <c r="BSZ448" s="127"/>
      <c r="BTA448" s="127"/>
      <c r="BTB448" s="127"/>
      <c r="BTC448" s="127"/>
      <c r="BTD448" s="127"/>
      <c r="BTE448" s="127"/>
      <c r="BTF448" s="127"/>
      <c r="BTG448" s="127"/>
      <c r="BTH448" s="127"/>
      <c r="BTI448" s="127"/>
      <c r="BTJ448" s="127"/>
      <c r="BTK448" s="127"/>
      <c r="BTL448" s="127"/>
      <c r="BTM448" s="127"/>
      <c r="BTN448" s="127"/>
      <c r="BTO448" s="127"/>
      <c r="BTP448" s="127"/>
      <c r="BTQ448" s="127"/>
      <c r="BTR448" s="127"/>
      <c r="BTS448" s="127"/>
      <c r="BTT448" s="127"/>
      <c r="BTU448" s="127"/>
      <c r="BTV448" s="127"/>
      <c r="BTW448" s="127"/>
      <c r="BTX448" s="127"/>
      <c r="BTY448" s="127"/>
      <c r="BTZ448" s="127"/>
      <c r="BUA448" s="127"/>
      <c r="BUB448" s="127"/>
      <c r="BUC448" s="127"/>
      <c r="BUD448" s="127"/>
      <c r="BUE448" s="127"/>
      <c r="BUF448" s="127"/>
      <c r="BUG448" s="127"/>
      <c r="BUH448" s="127"/>
      <c r="BUI448" s="127"/>
      <c r="BUJ448" s="127"/>
      <c r="BUK448" s="127"/>
      <c r="BUL448" s="127"/>
      <c r="BUM448" s="127"/>
      <c r="BUN448" s="127"/>
      <c r="BUO448" s="127"/>
      <c r="BUP448" s="127"/>
      <c r="BUQ448" s="127"/>
      <c r="BUR448" s="127"/>
      <c r="BUS448" s="127"/>
      <c r="BUT448" s="127"/>
      <c r="BUU448" s="127"/>
      <c r="BUV448" s="127"/>
      <c r="BUW448" s="127"/>
      <c r="BUX448" s="127"/>
      <c r="BUY448" s="127"/>
      <c r="BUZ448" s="127"/>
      <c r="BVA448" s="127"/>
      <c r="BVB448" s="127"/>
      <c r="BVC448" s="127"/>
      <c r="BVD448" s="127"/>
      <c r="BVE448" s="127"/>
      <c r="BVF448" s="127"/>
      <c r="BVG448" s="127"/>
      <c r="BVH448" s="127"/>
      <c r="BVI448" s="127"/>
      <c r="BVJ448" s="127"/>
      <c r="BVK448" s="127"/>
      <c r="BVL448" s="127"/>
      <c r="BVM448" s="127"/>
      <c r="BVN448" s="127"/>
      <c r="BVO448" s="127"/>
      <c r="BVP448" s="127"/>
      <c r="BVQ448" s="127"/>
      <c r="BVR448" s="127"/>
      <c r="BVS448" s="127"/>
      <c r="BVT448" s="127"/>
      <c r="BVU448" s="127"/>
      <c r="BVV448" s="127"/>
      <c r="BVW448" s="127"/>
      <c r="BVX448" s="127"/>
      <c r="BVY448" s="127"/>
      <c r="BVZ448" s="127"/>
      <c r="BWA448" s="127"/>
      <c r="BWB448" s="127"/>
      <c r="BWC448" s="127"/>
      <c r="BWD448" s="127"/>
      <c r="BWE448" s="127"/>
      <c r="BWF448" s="127"/>
      <c r="BWG448" s="127"/>
      <c r="BWH448" s="127"/>
      <c r="BWI448" s="127"/>
      <c r="BWJ448" s="127"/>
      <c r="BWK448" s="127"/>
      <c r="BWL448" s="127"/>
      <c r="BWM448" s="127"/>
      <c r="BWN448" s="127"/>
      <c r="BWO448" s="127"/>
      <c r="BWP448" s="127"/>
      <c r="BWQ448" s="127"/>
      <c r="BWR448" s="127"/>
      <c r="BWS448" s="127"/>
      <c r="BWT448" s="127"/>
      <c r="BWU448" s="127"/>
      <c r="BWV448" s="127"/>
      <c r="BWW448" s="127"/>
      <c r="BWX448" s="127"/>
      <c r="BWY448" s="127"/>
      <c r="BWZ448" s="127"/>
      <c r="BXA448" s="127"/>
      <c r="BXB448" s="127"/>
      <c r="BXC448" s="127"/>
      <c r="BXD448" s="127"/>
      <c r="BXE448" s="127"/>
      <c r="BXF448" s="127"/>
      <c r="BXG448" s="127"/>
      <c r="BXH448" s="127"/>
      <c r="BXI448" s="127"/>
      <c r="BXJ448" s="127"/>
      <c r="BXK448" s="127"/>
      <c r="BXL448" s="127"/>
      <c r="BXM448" s="127"/>
      <c r="BXN448" s="127"/>
      <c r="BXO448" s="127"/>
      <c r="BXP448" s="127"/>
      <c r="BXQ448" s="127"/>
      <c r="BXR448" s="127"/>
      <c r="BXS448" s="127"/>
      <c r="BXT448" s="127"/>
      <c r="BXU448" s="127"/>
      <c r="BXV448" s="127"/>
      <c r="BXW448" s="127"/>
      <c r="BXX448" s="127"/>
      <c r="BXY448" s="127"/>
      <c r="BXZ448" s="127"/>
      <c r="BYA448" s="127"/>
      <c r="BYB448" s="127"/>
      <c r="BYC448" s="127"/>
      <c r="BYD448" s="127"/>
      <c r="BYE448" s="127"/>
      <c r="BYF448" s="127"/>
      <c r="BYG448" s="127"/>
      <c r="BYH448" s="127"/>
      <c r="BYI448" s="127"/>
      <c r="BYJ448" s="127"/>
      <c r="BYK448" s="127"/>
      <c r="BYL448" s="127"/>
      <c r="BYM448" s="127"/>
      <c r="BYN448" s="127"/>
      <c r="BYO448" s="127"/>
      <c r="BYP448" s="127"/>
      <c r="BYQ448" s="127"/>
      <c r="BYR448" s="127"/>
      <c r="BYS448" s="127"/>
      <c r="BYT448" s="127"/>
      <c r="BYU448" s="127"/>
      <c r="BYV448" s="127"/>
      <c r="BYW448" s="127"/>
      <c r="BYX448" s="127"/>
      <c r="BYY448" s="127"/>
      <c r="BYZ448" s="127"/>
      <c r="BZA448" s="127"/>
      <c r="BZB448" s="127"/>
      <c r="BZC448" s="127"/>
      <c r="BZD448" s="127"/>
      <c r="BZE448" s="127"/>
      <c r="BZF448" s="127"/>
      <c r="BZG448" s="127"/>
      <c r="BZH448" s="127"/>
      <c r="BZI448" s="127"/>
      <c r="BZJ448" s="127"/>
      <c r="BZK448" s="127"/>
      <c r="BZL448" s="127"/>
      <c r="BZM448" s="127"/>
      <c r="BZN448" s="127"/>
      <c r="BZO448" s="127"/>
      <c r="BZP448" s="127"/>
      <c r="BZQ448" s="127"/>
      <c r="BZR448" s="127"/>
      <c r="BZS448" s="127"/>
      <c r="BZT448" s="127"/>
      <c r="BZU448" s="127"/>
      <c r="BZV448" s="127"/>
      <c r="BZW448" s="127"/>
      <c r="BZX448" s="127"/>
      <c r="BZY448" s="127"/>
      <c r="BZZ448" s="127"/>
      <c r="CAB448" s="127"/>
      <c r="CAC448" s="127"/>
      <c r="CAD448" s="127"/>
      <c r="CAF448" s="127"/>
      <c r="CAG448" s="127"/>
      <c r="CAI448" s="127"/>
      <c r="CAJ448" s="127"/>
      <c r="CAK448" s="127"/>
      <c r="CAX448" s="127"/>
      <c r="CAY448" s="127"/>
      <c r="CAZ448" s="127"/>
      <c r="CBA448" s="127"/>
      <c r="CBB448" s="127"/>
      <c r="CBC448" s="127"/>
      <c r="CBD448" s="127"/>
      <c r="CBE448" s="127"/>
      <c r="CBF448" s="127"/>
      <c r="CBG448" s="127"/>
      <c r="CBH448" s="127"/>
      <c r="CBI448" s="127"/>
      <c r="CBJ448" s="127"/>
      <c r="CBK448" s="127"/>
      <c r="CBL448" s="127"/>
      <c r="CBM448" s="127"/>
      <c r="CBN448" s="127"/>
      <c r="CBO448" s="127"/>
      <c r="CBP448" s="127"/>
      <c r="CBQ448" s="127"/>
      <c r="CBR448" s="127"/>
      <c r="CBS448" s="127"/>
      <c r="CBT448" s="127"/>
      <c r="CBU448" s="127"/>
      <c r="CBV448" s="127"/>
      <c r="CBW448" s="127"/>
      <c r="CBX448" s="127"/>
      <c r="CBY448" s="127"/>
      <c r="CBZ448" s="127"/>
      <c r="CCA448" s="127"/>
      <c r="CCB448" s="127"/>
      <c r="CCC448" s="127"/>
      <c r="CCD448" s="127"/>
      <c r="CCE448" s="127"/>
      <c r="CCF448" s="127"/>
      <c r="CCG448" s="127"/>
      <c r="CCH448" s="127"/>
      <c r="CCI448" s="127"/>
      <c r="CCJ448" s="127"/>
      <c r="CCK448" s="127"/>
      <c r="CCL448" s="127"/>
      <c r="CCM448" s="127"/>
      <c r="CCN448" s="127"/>
      <c r="CCO448" s="127"/>
      <c r="CCP448" s="127"/>
      <c r="CCQ448" s="127"/>
      <c r="CCR448" s="127"/>
      <c r="CCS448" s="127"/>
      <c r="CCT448" s="127"/>
      <c r="CCU448" s="127"/>
      <c r="CCV448" s="127"/>
      <c r="CCW448" s="127"/>
      <c r="CCX448" s="127"/>
      <c r="CCY448" s="127"/>
      <c r="CCZ448" s="127"/>
      <c r="CDA448" s="127"/>
      <c r="CDB448" s="127"/>
      <c r="CDC448" s="127"/>
      <c r="CDD448" s="127"/>
      <c r="CDE448" s="127"/>
      <c r="CDF448" s="127"/>
      <c r="CDG448" s="127"/>
      <c r="CDH448" s="127"/>
      <c r="CDI448" s="127"/>
      <c r="CDJ448" s="127"/>
      <c r="CDK448" s="127"/>
      <c r="CDL448" s="127"/>
      <c r="CDM448" s="127"/>
      <c r="CDN448" s="127"/>
      <c r="CDO448" s="127"/>
      <c r="CDP448" s="127"/>
      <c r="CDQ448" s="127"/>
      <c r="CDR448" s="127"/>
      <c r="CDS448" s="127"/>
      <c r="CDT448" s="127"/>
      <c r="CDU448" s="127"/>
      <c r="CDV448" s="127"/>
      <c r="CDW448" s="127"/>
      <c r="CDX448" s="127"/>
      <c r="CDY448" s="127"/>
      <c r="CDZ448" s="127"/>
      <c r="CEA448" s="127"/>
      <c r="CEB448" s="127"/>
      <c r="CEC448" s="127"/>
      <c r="CED448" s="127"/>
      <c r="CEE448" s="127"/>
      <c r="CEF448" s="127"/>
      <c r="CEG448" s="127"/>
      <c r="CEH448" s="127"/>
      <c r="CEI448" s="127"/>
      <c r="CEJ448" s="127"/>
      <c r="CEK448" s="127"/>
      <c r="CEL448" s="127"/>
      <c r="CEM448" s="127"/>
      <c r="CEN448" s="127"/>
      <c r="CEO448" s="127"/>
      <c r="CEP448" s="127"/>
      <c r="CEQ448" s="127"/>
      <c r="CER448" s="127"/>
      <c r="CES448" s="127"/>
      <c r="CET448" s="127"/>
      <c r="CEU448" s="127"/>
      <c r="CEV448" s="127"/>
      <c r="CEW448" s="127"/>
      <c r="CEX448" s="127"/>
      <c r="CEY448" s="127"/>
      <c r="CEZ448" s="127"/>
      <c r="CFA448" s="127"/>
      <c r="CFB448" s="127"/>
      <c r="CFC448" s="127"/>
      <c r="CFD448" s="127"/>
      <c r="CFE448" s="127"/>
      <c r="CFF448" s="127"/>
      <c r="CFG448" s="127"/>
      <c r="CFH448" s="127"/>
      <c r="CFI448" s="127"/>
      <c r="CFJ448" s="127"/>
      <c r="CFK448" s="127"/>
      <c r="CFL448" s="127"/>
      <c r="CFM448" s="127"/>
      <c r="CFN448" s="127"/>
      <c r="CFO448" s="127"/>
      <c r="CFP448" s="127"/>
      <c r="CFQ448" s="127"/>
      <c r="CFR448" s="127"/>
      <c r="CFS448" s="127"/>
      <c r="CFT448" s="127"/>
      <c r="CFU448" s="127"/>
      <c r="CFV448" s="127"/>
      <c r="CFW448" s="127"/>
      <c r="CFX448" s="127"/>
      <c r="CFY448" s="127"/>
      <c r="CFZ448" s="127"/>
      <c r="CGA448" s="127"/>
      <c r="CGB448" s="127"/>
      <c r="CGC448" s="127"/>
      <c r="CGD448" s="127"/>
      <c r="CGE448" s="127"/>
      <c r="CGF448" s="127"/>
      <c r="CGG448" s="127"/>
      <c r="CGH448" s="127"/>
      <c r="CGI448" s="127"/>
      <c r="CGJ448" s="127"/>
      <c r="CGK448" s="127"/>
      <c r="CGL448" s="127"/>
      <c r="CGM448" s="127"/>
      <c r="CGN448" s="127"/>
      <c r="CGO448" s="127"/>
      <c r="CGP448" s="127"/>
      <c r="CGQ448" s="127"/>
      <c r="CGR448" s="127"/>
      <c r="CGS448" s="127"/>
      <c r="CGT448" s="127"/>
      <c r="CGU448" s="127"/>
      <c r="CGV448" s="127"/>
      <c r="CGW448" s="127"/>
      <c r="CGX448" s="127"/>
      <c r="CGY448" s="127"/>
      <c r="CGZ448" s="127"/>
      <c r="CHA448" s="127"/>
      <c r="CHB448" s="127"/>
      <c r="CHC448" s="127"/>
      <c r="CHD448" s="127"/>
      <c r="CHE448" s="127"/>
      <c r="CHF448" s="127"/>
      <c r="CHG448" s="127"/>
      <c r="CHH448" s="127"/>
      <c r="CHI448" s="127"/>
      <c r="CHJ448" s="127"/>
      <c r="CHK448" s="127"/>
      <c r="CHL448" s="127"/>
      <c r="CHM448" s="127"/>
      <c r="CHN448" s="127"/>
      <c r="CHO448" s="127"/>
      <c r="CHP448" s="127"/>
      <c r="CHQ448" s="127"/>
      <c r="CHR448" s="127"/>
      <c r="CHS448" s="127"/>
      <c r="CHT448" s="127"/>
      <c r="CHU448" s="127"/>
      <c r="CHV448" s="127"/>
      <c r="CHW448" s="127"/>
      <c r="CHX448" s="127"/>
      <c r="CHY448" s="127"/>
      <c r="CHZ448" s="127"/>
      <c r="CIA448" s="127"/>
      <c r="CIB448" s="127"/>
      <c r="CIC448" s="127"/>
      <c r="CID448" s="127"/>
      <c r="CIE448" s="127"/>
      <c r="CIF448" s="127"/>
      <c r="CIG448" s="127"/>
      <c r="CIH448" s="127"/>
      <c r="CII448" s="127"/>
      <c r="CIJ448" s="127"/>
      <c r="CIK448" s="127"/>
      <c r="CIL448" s="127"/>
      <c r="CIM448" s="127"/>
      <c r="CIN448" s="127"/>
      <c r="CIO448" s="127"/>
      <c r="CIP448" s="127"/>
      <c r="CIQ448" s="127"/>
      <c r="CIR448" s="127"/>
      <c r="CIS448" s="127"/>
      <c r="CIT448" s="127"/>
      <c r="CIU448" s="127"/>
      <c r="CIV448" s="127"/>
      <c r="CIW448" s="127"/>
      <c r="CIX448" s="127"/>
      <c r="CIY448" s="127"/>
      <c r="CIZ448" s="127"/>
      <c r="CJA448" s="127"/>
      <c r="CJB448" s="127"/>
      <c r="CJC448" s="127"/>
      <c r="CJD448" s="127"/>
      <c r="CJE448" s="127"/>
      <c r="CJF448" s="127"/>
      <c r="CJG448" s="127"/>
      <c r="CJH448" s="127"/>
      <c r="CJI448" s="127"/>
      <c r="CJJ448" s="127"/>
      <c r="CJK448" s="127"/>
      <c r="CJL448" s="127"/>
      <c r="CJM448" s="127"/>
      <c r="CJN448" s="127"/>
      <c r="CJO448" s="127"/>
      <c r="CJP448" s="127"/>
      <c r="CJQ448" s="127"/>
      <c r="CJR448" s="127"/>
      <c r="CJS448" s="127"/>
      <c r="CJT448" s="127"/>
      <c r="CJU448" s="127"/>
      <c r="CJV448" s="127"/>
      <c r="CJX448" s="127"/>
      <c r="CJY448" s="127"/>
      <c r="CJZ448" s="127"/>
      <c r="CKB448" s="127"/>
      <c r="CKC448" s="127"/>
      <c r="CKE448" s="127"/>
      <c r="CKF448" s="127"/>
      <c r="CKG448" s="127"/>
      <c r="CKT448" s="127"/>
      <c r="CKU448" s="127"/>
      <c r="CKV448" s="127"/>
      <c r="CKW448" s="127"/>
      <c r="CKX448" s="127"/>
      <c r="CKY448" s="127"/>
      <c r="CKZ448" s="127"/>
      <c r="CLA448" s="127"/>
      <c r="CLB448" s="127"/>
      <c r="CLC448" s="127"/>
      <c r="CLD448" s="127"/>
      <c r="CLE448" s="127"/>
      <c r="CLF448" s="127"/>
      <c r="CLG448" s="127"/>
      <c r="CLH448" s="127"/>
      <c r="CLI448" s="127"/>
      <c r="CLJ448" s="127"/>
      <c r="CLK448" s="127"/>
      <c r="CLL448" s="127"/>
      <c r="CLM448" s="127"/>
      <c r="CLN448" s="127"/>
      <c r="CLO448" s="127"/>
      <c r="CLP448" s="127"/>
      <c r="CLQ448" s="127"/>
      <c r="CLR448" s="127"/>
      <c r="CLS448" s="127"/>
      <c r="CLT448" s="127"/>
      <c r="CLU448" s="127"/>
      <c r="CLV448" s="127"/>
      <c r="CLW448" s="127"/>
      <c r="CLX448" s="127"/>
      <c r="CLY448" s="127"/>
      <c r="CLZ448" s="127"/>
      <c r="CMA448" s="127"/>
      <c r="CMB448" s="127"/>
      <c r="CMC448" s="127"/>
      <c r="CMD448" s="127"/>
      <c r="CME448" s="127"/>
      <c r="CMF448" s="127"/>
      <c r="CMG448" s="127"/>
      <c r="CMH448" s="127"/>
      <c r="CMI448" s="127"/>
      <c r="CMJ448" s="127"/>
      <c r="CMK448" s="127"/>
      <c r="CML448" s="127"/>
      <c r="CMM448" s="127"/>
      <c r="CMN448" s="127"/>
      <c r="CMO448" s="127"/>
      <c r="CMP448" s="127"/>
      <c r="CMQ448" s="127"/>
      <c r="CMR448" s="127"/>
      <c r="CMS448" s="127"/>
      <c r="CMT448" s="127"/>
      <c r="CMU448" s="127"/>
      <c r="CMV448" s="127"/>
      <c r="CMW448" s="127"/>
      <c r="CMX448" s="127"/>
      <c r="CMY448" s="127"/>
      <c r="CMZ448" s="127"/>
      <c r="CNA448" s="127"/>
      <c r="CNB448" s="127"/>
      <c r="CNC448" s="127"/>
      <c r="CND448" s="127"/>
      <c r="CNE448" s="127"/>
      <c r="CNF448" s="127"/>
      <c r="CNG448" s="127"/>
      <c r="CNH448" s="127"/>
      <c r="CNI448" s="127"/>
      <c r="CNJ448" s="127"/>
      <c r="CNK448" s="127"/>
      <c r="CNL448" s="127"/>
      <c r="CNM448" s="127"/>
      <c r="CNN448" s="127"/>
      <c r="CNO448" s="127"/>
      <c r="CNP448" s="127"/>
      <c r="CNQ448" s="127"/>
      <c r="CNR448" s="127"/>
      <c r="CNS448" s="127"/>
      <c r="CNT448" s="127"/>
      <c r="CNU448" s="127"/>
      <c r="CNV448" s="127"/>
      <c r="CNW448" s="127"/>
      <c r="CNX448" s="127"/>
      <c r="CNY448" s="127"/>
      <c r="CNZ448" s="127"/>
      <c r="COA448" s="127"/>
      <c r="COB448" s="127"/>
      <c r="COC448" s="127"/>
      <c r="COD448" s="127"/>
      <c r="COE448" s="127"/>
      <c r="COF448" s="127"/>
      <c r="COG448" s="127"/>
      <c r="COH448" s="127"/>
      <c r="COI448" s="127"/>
      <c r="COJ448" s="127"/>
      <c r="COK448" s="127"/>
      <c r="COL448" s="127"/>
      <c r="COM448" s="127"/>
      <c r="CON448" s="127"/>
      <c r="COO448" s="127"/>
      <c r="COP448" s="127"/>
      <c r="COQ448" s="127"/>
      <c r="COR448" s="127"/>
      <c r="COS448" s="127"/>
      <c r="COT448" s="127"/>
      <c r="COU448" s="127"/>
      <c r="COV448" s="127"/>
      <c r="COW448" s="127"/>
      <c r="COX448" s="127"/>
      <c r="COY448" s="127"/>
      <c r="COZ448" s="127"/>
      <c r="CPA448" s="127"/>
      <c r="CPB448" s="127"/>
      <c r="CPC448" s="127"/>
      <c r="CPD448" s="127"/>
      <c r="CPE448" s="127"/>
      <c r="CPF448" s="127"/>
      <c r="CPG448" s="127"/>
      <c r="CPH448" s="127"/>
      <c r="CPI448" s="127"/>
      <c r="CPJ448" s="127"/>
      <c r="CPK448" s="127"/>
      <c r="CPL448" s="127"/>
      <c r="CPM448" s="127"/>
      <c r="CPN448" s="127"/>
      <c r="CPO448" s="127"/>
      <c r="CPP448" s="127"/>
      <c r="CPQ448" s="127"/>
      <c r="CPR448" s="127"/>
      <c r="CPS448" s="127"/>
      <c r="CPT448" s="127"/>
      <c r="CPU448" s="127"/>
      <c r="CPV448" s="127"/>
      <c r="CPW448" s="127"/>
      <c r="CPX448" s="127"/>
      <c r="CPY448" s="127"/>
      <c r="CPZ448" s="127"/>
      <c r="CQA448" s="127"/>
      <c r="CQB448" s="127"/>
      <c r="CQC448" s="127"/>
      <c r="CQD448" s="127"/>
      <c r="CQE448" s="127"/>
      <c r="CQF448" s="127"/>
      <c r="CQG448" s="127"/>
      <c r="CQH448" s="127"/>
      <c r="CQI448" s="127"/>
      <c r="CQJ448" s="127"/>
      <c r="CQK448" s="127"/>
      <c r="CQL448" s="127"/>
      <c r="CQM448" s="127"/>
      <c r="CQN448" s="127"/>
      <c r="CQO448" s="127"/>
      <c r="CQP448" s="127"/>
      <c r="CQQ448" s="127"/>
      <c r="CQR448" s="127"/>
      <c r="CQS448" s="127"/>
      <c r="CQT448" s="127"/>
      <c r="CQU448" s="127"/>
      <c r="CQV448" s="127"/>
      <c r="CQW448" s="127"/>
      <c r="CQX448" s="127"/>
      <c r="CQY448" s="127"/>
      <c r="CQZ448" s="127"/>
      <c r="CRA448" s="127"/>
      <c r="CRB448" s="127"/>
      <c r="CRC448" s="127"/>
      <c r="CRD448" s="127"/>
      <c r="CRE448" s="127"/>
      <c r="CRF448" s="127"/>
      <c r="CRG448" s="127"/>
      <c r="CRH448" s="127"/>
      <c r="CRI448" s="127"/>
      <c r="CRJ448" s="127"/>
      <c r="CRK448" s="127"/>
      <c r="CRL448" s="127"/>
      <c r="CRM448" s="127"/>
      <c r="CRN448" s="127"/>
      <c r="CRO448" s="127"/>
      <c r="CRP448" s="127"/>
      <c r="CRQ448" s="127"/>
      <c r="CRR448" s="127"/>
      <c r="CRS448" s="127"/>
      <c r="CRT448" s="127"/>
      <c r="CRU448" s="127"/>
      <c r="CRV448" s="127"/>
      <c r="CRW448" s="127"/>
      <c r="CRX448" s="127"/>
      <c r="CRY448" s="127"/>
      <c r="CRZ448" s="127"/>
      <c r="CSA448" s="127"/>
      <c r="CSB448" s="127"/>
      <c r="CSC448" s="127"/>
      <c r="CSD448" s="127"/>
      <c r="CSE448" s="127"/>
      <c r="CSF448" s="127"/>
      <c r="CSG448" s="127"/>
      <c r="CSH448" s="127"/>
      <c r="CSI448" s="127"/>
      <c r="CSJ448" s="127"/>
      <c r="CSK448" s="127"/>
      <c r="CSL448" s="127"/>
      <c r="CSM448" s="127"/>
      <c r="CSN448" s="127"/>
      <c r="CSO448" s="127"/>
      <c r="CSP448" s="127"/>
      <c r="CSQ448" s="127"/>
      <c r="CSR448" s="127"/>
      <c r="CSS448" s="127"/>
      <c r="CST448" s="127"/>
      <c r="CSU448" s="127"/>
      <c r="CSV448" s="127"/>
      <c r="CSW448" s="127"/>
      <c r="CSX448" s="127"/>
      <c r="CSY448" s="127"/>
      <c r="CSZ448" s="127"/>
      <c r="CTA448" s="127"/>
      <c r="CTB448" s="127"/>
      <c r="CTC448" s="127"/>
      <c r="CTD448" s="127"/>
      <c r="CTE448" s="127"/>
      <c r="CTF448" s="127"/>
      <c r="CTG448" s="127"/>
      <c r="CTH448" s="127"/>
      <c r="CTI448" s="127"/>
      <c r="CTJ448" s="127"/>
      <c r="CTK448" s="127"/>
      <c r="CTL448" s="127"/>
      <c r="CTM448" s="127"/>
      <c r="CTN448" s="127"/>
      <c r="CTO448" s="127"/>
      <c r="CTP448" s="127"/>
      <c r="CTQ448" s="127"/>
      <c r="CTR448" s="127"/>
      <c r="CTT448" s="127"/>
      <c r="CTU448" s="127"/>
      <c r="CTV448" s="127"/>
      <c r="CTX448" s="127"/>
      <c r="CTY448" s="127"/>
      <c r="CUA448" s="127"/>
      <c r="CUB448" s="127"/>
      <c r="CUC448" s="127"/>
      <c r="CUP448" s="127"/>
      <c r="CUQ448" s="127"/>
      <c r="CUR448" s="127"/>
      <c r="CUS448" s="127"/>
      <c r="CUT448" s="127"/>
      <c r="CUU448" s="127"/>
      <c r="CUV448" s="127"/>
      <c r="CUW448" s="127"/>
      <c r="CUX448" s="127"/>
      <c r="CUY448" s="127"/>
      <c r="CUZ448" s="127"/>
      <c r="CVA448" s="127"/>
      <c r="CVB448" s="127"/>
      <c r="CVC448" s="127"/>
      <c r="CVD448" s="127"/>
      <c r="CVE448" s="127"/>
      <c r="CVF448" s="127"/>
      <c r="CVG448" s="127"/>
      <c r="CVH448" s="127"/>
      <c r="CVI448" s="127"/>
      <c r="CVJ448" s="127"/>
      <c r="CVK448" s="127"/>
      <c r="CVL448" s="127"/>
      <c r="CVM448" s="127"/>
      <c r="CVN448" s="127"/>
      <c r="CVO448" s="127"/>
      <c r="CVP448" s="127"/>
      <c r="CVQ448" s="127"/>
      <c r="CVR448" s="127"/>
      <c r="CVS448" s="127"/>
      <c r="CVT448" s="127"/>
      <c r="CVU448" s="127"/>
      <c r="CVV448" s="127"/>
      <c r="CVW448" s="127"/>
      <c r="CVX448" s="127"/>
      <c r="CVY448" s="127"/>
      <c r="CVZ448" s="127"/>
      <c r="CWA448" s="127"/>
      <c r="CWB448" s="127"/>
      <c r="CWC448" s="127"/>
      <c r="CWD448" s="127"/>
      <c r="CWE448" s="127"/>
      <c r="CWF448" s="127"/>
      <c r="CWG448" s="127"/>
      <c r="CWH448" s="127"/>
      <c r="CWI448" s="127"/>
      <c r="CWJ448" s="127"/>
      <c r="CWK448" s="127"/>
      <c r="CWL448" s="127"/>
      <c r="CWM448" s="127"/>
      <c r="CWN448" s="127"/>
      <c r="CWO448" s="127"/>
      <c r="CWP448" s="127"/>
      <c r="CWQ448" s="127"/>
      <c r="CWR448" s="127"/>
      <c r="CWS448" s="127"/>
      <c r="CWT448" s="127"/>
      <c r="CWU448" s="127"/>
      <c r="CWV448" s="127"/>
      <c r="CWW448" s="127"/>
      <c r="CWX448" s="127"/>
      <c r="CWY448" s="127"/>
      <c r="CWZ448" s="127"/>
      <c r="CXA448" s="127"/>
      <c r="CXB448" s="127"/>
      <c r="CXC448" s="127"/>
      <c r="CXD448" s="127"/>
      <c r="CXE448" s="127"/>
      <c r="CXF448" s="127"/>
      <c r="CXG448" s="127"/>
      <c r="CXH448" s="127"/>
      <c r="CXI448" s="127"/>
      <c r="CXJ448" s="127"/>
      <c r="CXK448" s="127"/>
      <c r="CXL448" s="127"/>
      <c r="CXM448" s="127"/>
      <c r="CXN448" s="127"/>
      <c r="CXO448" s="127"/>
      <c r="CXP448" s="127"/>
      <c r="CXQ448" s="127"/>
      <c r="CXR448" s="127"/>
      <c r="CXS448" s="127"/>
      <c r="CXT448" s="127"/>
      <c r="CXU448" s="127"/>
      <c r="CXV448" s="127"/>
      <c r="CXW448" s="127"/>
      <c r="CXX448" s="127"/>
      <c r="CXY448" s="127"/>
      <c r="CXZ448" s="127"/>
      <c r="CYA448" s="127"/>
      <c r="CYB448" s="127"/>
      <c r="CYC448" s="127"/>
      <c r="CYD448" s="127"/>
      <c r="CYE448" s="127"/>
      <c r="CYF448" s="127"/>
      <c r="CYG448" s="127"/>
      <c r="CYH448" s="127"/>
      <c r="CYI448" s="127"/>
      <c r="CYJ448" s="127"/>
      <c r="CYK448" s="127"/>
      <c r="CYL448" s="127"/>
      <c r="CYM448" s="127"/>
      <c r="CYN448" s="127"/>
      <c r="CYO448" s="127"/>
      <c r="CYP448" s="127"/>
      <c r="CYQ448" s="127"/>
      <c r="CYR448" s="127"/>
      <c r="CYS448" s="127"/>
      <c r="CYT448" s="127"/>
      <c r="CYU448" s="127"/>
      <c r="CYV448" s="127"/>
      <c r="CYW448" s="127"/>
      <c r="CYX448" s="127"/>
      <c r="CYY448" s="127"/>
      <c r="CYZ448" s="127"/>
      <c r="CZA448" s="127"/>
      <c r="CZB448" s="127"/>
      <c r="CZC448" s="127"/>
      <c r="CZD448" s="127"/>
      <c r="CZE448" s="127"/>
      <c r="CZF448" s="127"/>
      <c r="CZG448" s="127"/>
      <c r="CZH448" s="127"/>
      <c r="CZI448" s="127"/>
      <c r="CZJ448" s="127"/>
      <c r="CZK448" s="127"/>
      <c r="CZL448" s="127"/>
      <c r="CZM448" s="127"/>
      <c r="CZN448" s="127"/>
      <c r="CZO448" s="127"/>
      <c r="CZP448" s="127"/>
      <c r="CZQ448" s="127"/>
      <c r="CZR448" s="127"/>
      <c r="CZS448" s="127"/>
      <c r="CZT448" s="127"/>
      <c r="CZU448" s="127"/>
      <c r="CZV448" s="127"/>
      <c r="CZW448" s="127"/>
      <c r="CZX448" s="127"/>
      <c r="CZY448" s="127"/>
      <c r="CZZ448" s="127"/>
      <c r="DAA448" s="127"/>
      <c r="DAB448" s="127"/>
      <c r="DAC448" s="127"/>
      <c r="DAD448" s="127"/>
      <c r="DAE448" s="127"/>
      <c r="DAF448" s="127"/>
      <c r="DAG448" s="127"/>
      <c r="DAH448" s="127"/>
      <c r="DAI448" s="127"/>
      <c r="DAJ448" s="127"/>
      <c r="DAK448" s="127"/>
      <c r="DAL448" s="127"/>
      <c r="DAM448" s="127"/>
      <c r="DAN448" s="127"/>
      <c r="DAO448" s="127"/>
      <c r="DAP448" s="127"/>
      <c r="DAQ448" s="127"/>
      <c r="DAR448" s="127"/>
      <c r="DAS448" s="127"/>
      <c r="DAT448" s="127"/>
      <c r="DAU448" s="127"/>
      <c r="DAV448" s="127"/>
      <c r="DAW448" s="127"/>
      <c r="DAX448" s="127"/>
      <c r="DAY448" s="127"/>
      <c r="DAZ448" s="127"/>
      <c r="DBA448" s="127"/>
      <c r="DBB448" s="127"/>
      <c r="DBC448" s="127"/>
      <c r="DBD448" s="127"/>
      <c r="DBE448" s="127"/>
      <c r="DBF448" s="127"/>
      <c r="DBG448" s="127"/>
      <c r="DBH448" s="127"/>
      <c r="DBI448" s="127"/>
      <c r="DBJ448" s="127"/>
      <c r="DBK448" s="127"/>
      <c r="DBL448" s="127"/>
      <c r="DBM448" s="127"/>
      <c r="DBN448" s="127"/>
      <c r="DBO448" s="127"/>
      <c r="DBP448" s="127"/>
      <c r="DBQ448" s="127"/>
      <c r="DBR448" s="127"/>
      <c r="DBS448" s="127"/>
      <c r="DBT448" s="127"/>
      <c r="DBU448" s="127"/>
      <c r="DBV448" s="127"/>
      <c r="DBW448" s="127"/>
      <c r="DBX448" s="127"/>
      <c r="DBY448" s="127"/>
      <c r="DBZ448" s="127"/>
      <c r="DCA448" s="127"/>
      <c r="DCB448" s="127"/>
      <c r="DCC448" s="127"/>
      <c r="DCD448" s="127"/>
      <c r="DCE448" s="127"/>
      <c r="DCF448" s="127"/>
      <c r="DCG448" s="127"/>
      <c r="DCH448" s="127"/>
      <c r="DCI448" s="127"/>
      <c r="DCJ448" s="127"/>
      <c r="DCK448" s="127"/>
      <c r="DCL448" s="127"/>
      <c r="DCM448" s="127"/>
      <c r="DCN448" s="127"/>
      <c r="DCO448" s="127"/>
      <c r="DCP448" s="127"/>
      <c r="DCQ448" s="127"/>
      <c r="DCR448" s="127"/>
      <c r="DCS448" s="127"/>
      <c r="DCT448" s="127"/>
      <c r="DCU448" s="127"/>
      <c r="DCV448" s="127"/>
      <c r="DCW448" s="127"/>
      <c r="DCX448" s="127"/>
      <c r="DCY448" s="127"/>
      <c r="DCZ448" s="127"/>
      <c r="DDA448" s="127"/>
      <c r="DDB448" s="127"/>
      <c r="DDC448" s="127"/>
      <c r="DDD448" s="127"/>
      <c r="DDE448" s="127"/>
      <c r="DDF448" s="127"/>
      <c r="DDG448" s="127"/>
      <c r="DDH448" s="127"/>
      <c r="DDI448" s="127"/>
      <c r="DDJ448" s="127"/>
      <c r="DDK448" s="127"/>
      <c r="DDL448" s="127"/>
      <c r="DDM448" s="127"/>
      <c r="DDN448" s="127"/>
      <c r="DDP448" s="127"/>
      <c r="DDQ448" s="127"/>
      <c r="DDR448" s="127"/>
      <c r="DDT448" s="127"/>
      <c r="DDU448" s="127"/>
      <c r="DDW448" s="127"/>
      <c r="DDX448" s="127"/>
      <c r="DDY448" s="127"/>
      <c r="DEL448" s="127"/>
      <c r="DEM448" s="127"/>
      <c r="DEN448" s="127"/>
      <c r="DEO448" s="127"/>
      <c r="DEP448" s="127"/>
      <c r="DEQ448" s="127"/>
      <c r="DER448" s="127"/>
      <c r="DES448" s="127"/>
      <c r="DET448" s="127"/>
      <c r="DEU448" s="127"/>
      <c r="DEV448" s="127"/>
      <c r="DEW448" s="127"/>
      <c r="DEX448" s="127"/>
      <c r="DEY448" s="127"/>
      <c r="DEZ448" s="127"/>
      <c r="DFA448" s="127"/>
      <c r="DFB448" s="127"/>
      <c r="DFC448" s="127"/>
      <c r="DFD448" s="127"/>
      <c r="DFE448" s="127"/>
      <c r="DFF448" s="127"/>
      <c r="DFG448" s="127"/>
      <c r="DFH448" s="127"/>
      <c r="DFI448" s="127"/>
      <c r="DFJ448" s="127"/>
      <c r="DFK448" s="127"/>
      <c r="DFL448" s="127"/>
      <c r="DFM448" s="127"/>
      <c r="DFN448" s="127"/>
      <c r="DFO448" s="127"/>
      <c r="DFP448" s="127"/>
      <c r="DFQ448" s="127"/>
      <c r="DFR448" s="127"/>
      <c r="DFS448" s="127"/>
      <c r="DFT448" s="127"/>
      <c r="DFU448" s="127"/>
      <c r="DFV448" s="127"/>
      <c r="DFW448" s="127"/>
      <c r="DFX448" s="127"/>
      <c r="DFY448" s="127"/>
      <c r="DFZ448" s="127"/>
      <c r="DGA448" s="127"/>
      <c r="DGB448" s="127"/>
      <c r="DGC448" s="127"/>
      <c r="DGD448" s="127"/>
      <c r="DGE448" s="127"/>
      <c r="DGF448" s="127"/>
      <c r="DGG448" s="127"/>
      <c r="DGH448" s="127"/>
      <c r="DGI448" s="127"/>
      <c r="DGJ448" s="127"/>
      <c r="DGK448" s="127"/>
      <c r="DGL448" s="127"/>
      <c r="DGM448" s="127"/>
      <c r="DGN448" s="127"/>
      <c r="DGO448" s="127"/>
      <c r="DGP448" s="127"/>
      <c r="DGQ448" s="127"/>
      <c r="DGR448" s="127"/>
      <c r="DGS448" s="127"/>
      <c r="DGT448" s="127"/>
      <c r="DGU448" s="127"/>
      <c r="DGV448" s="127"/>
      <c r="DGW448" s="127"/>
      <c r="DGX448" s="127"/>
      <c r="DGY448" s="127"/>
      <c r="DGZ448" s="127"/>
      <c r="DHA448" s="127"/>
      <c r="DHB448" s="127"/>
      <c r="DHC448" s="127"/>
      <c r="DHD448" s="127"/>
      <c r="DHE448" s="127"/>
      <c r="DHF448" s="127"/>
      <c r="DHG448" s="127"/>
      <c r="DHH448" s="127"/>
      <c r="DHI448" s="127"/>
      <c r="DHJ448" s="127"/>
      <c r="DHK448" s="127"/>
      <c r="DHL448" s="127"/>
      <c r="DHM448" s="127"/>
      <c r="DHN448" s="127"/>
      <c r="DHO448" s="127"/>
      <c r="DHP448" s="127"/>
      <c r="DHQ448" s="127"/>
      <c r="DHR448" s="127"/>
      <c r="DHS448" s="127"/>
      <c r="DHT448" s="127"/>
      <c r="DHU448" s="127"/>
      <c r="DHV448" s="127"/>
      <c r="DHW448" s="127"/>
      <c r="DHX448" s="127"/>
      <c r="DHY448" s="127"/>
      <c r="DHZ448" s="127"/>
      <c r="DIA448" s="127"/>
      <c r="DIB448" s="127"/>
      <c r="DIC448" s="127"/>
      <c r="DID448" s="127"/>
      <c r="DIE448" s="127"/>
      <c r="DIF448" s="127"/>
      <c r="DIG448" s="127"/>
      <c r="DIH448" s="127"/>
      <c r="DII448" s="127"/>
      <c r="DIJ448" s="127"/>
      <c r="DIK448" s="127"/>
      <c r="DIL448" s="127"/>
      <c r="DIM448" s="127"/>
      <c r="DIN448" s="127"/>
      <c r="DIO448" s="127"/>
      <c r="DIP448" s="127"/>
      <c r="DIQ448" s="127"/>
      <c r="DIR448" s="127"/>
      <c r="DIS448" s="127"/>
      <c r="DIT448" s="127"/>
      <c r="DIU448" s="127"/>
      <c r="DIV448" s="127"/>
      <c r="DIW448" s="127"/>
      <c r="DIX448" s="127"/>
      <c r="DIY448" s="127"/>
      <c r="DIZ448" s="127"/>
      <c r="DJA448" s="127"/>
      <c r="DJB448" s="127"/>
      <c r="DJC448" s="127"/>
      <c r="DJD448" s="127"/>
      <c r="DJE448" s="127"/>
      <c r="DJF448" s="127"/>
      <c r="DJG448" s="127"/>
      <c r="DJH448" s="127"/>
      <c r="DJI448" s="127"/>
      <c r="DJJ448" s="127"/>
      <c r="DJK448" s="127"/>
      <c r="DJL448" s="127"/>
      <c r="DJM448" s="127"/>
      <c r="DJN448" s="127"/>
      <c r="DJO448" s="127"/>
      <c r="DJP448" s="127"/>
      <c r="DJQ448" s="127"/>
      <c r="DJR448" s="127"/>
      <c r="DJS448" s="127"/>
      <c r="DJT448" s="127"/>
      <c r="DJU448" s="127"/>
      <c r="DJV448" s="127"/>
      <c r="DJW448" s="127"/>
      <c r="DJX448" s="127"/>
      <c r="DJY448" s="127"/>
      <c r="DJZ448" s="127"/>
      <c r="DKA448" s="127"/>
      <c r="DKB448" s="127"/>
      <c r="DKC448" s="127"/>
      <c r="DKD448" s="127"/>
      <c r="DKE448" s="127"/>
      <c r="DKF448" s="127"/>
      <c r="DKG448" s="127"/>
      <c r="DKH448" s="127"/>
      <c r="DKI448" s="127"/>
      <c r="DKJ448" s="127"/>
      <c r="DKK448" s="127"/>
      <c r="DKL448" s="127"/>
      <c r="DKM448" s="127"/>
      <c r="DKN448" s="127"/>
      <c r="DKO448" s="127"/>
      <c r="DKP448" s="127"/>
      <c r="DKQ448" s="127"/>
      <c r="DKR448" s="127"/>
      <c r="DKS448" s="127"/>
      <c r="DKT448" s="127"/>
      <c r="DKU448" s="127"/>
      <c r="DKV448" s="127"/>
      <c r="DKW448" s="127"/>
      <c r="DKX448" s="127"/>
      <c r="DKY448" s="127"/>
      <c r="DKZ448" s="127"/>
      <c r="DLA448" s="127"/>
      <c r="DLB448" s="127"/>
      <c r="DLC448" s="127"/>
      <c r="DLD448" s="127"/>
      <c r="DLE448" s="127"/>
      <c r="DLF448" s="127"/>
      <c r="DLG448" s="127"/>
      <c r="DLH448" s="127"/>
      <c r="DLI448" s="127"/>
      <c r="DLJ448" s="127"/>
      <c r="DLK448" s="127"/>
      <c r="DLL448" s="127"/>
      <c r="DLM448" s="127"/>
      <c r="DLN448" s="127"/>
      <c r="DLO448" s="127"/>
      <c r="DLP448" s="127"/>
      <c r="DLQ448" s="127"/>
      <c r="DLR448" s="127"/>
      <c r="DLS448" s="127"/>
      <c r="DLT448" s="127"/>
      <c r="DLU448" s="127"/>
      <c r="DLV448" s="127"/>
      <c r="DLW448" s="127"/>
      <c r="DLX448" s="127"/>
      <c r="DLY448" s="127"/>
      <c r="DLZ448" s="127"/>
      <c r="DMA448" s="127"/>
      <c r="DMB448" s="127"/>
      <c r="DMC448" s="127"/>
      <c r="DMD448" s="127"/>
      <c r="DME448" s="127"/>
      <c r="DMF448" s="127"/>
      <c r="DMG448" s="127"/>
      <c r="DMH448" s="127"/>
      <c r="DMI448" s="127"/>
      <c r="DMJ448" s="127"/>
      <c r="DMK448" s="127"/>
      <c r="DML448" s="127"/>
      <c r="DMM448" s="127"/>
      <c r="DMN448" s="127"/>
      <c r="DMO448" s="127"/>
      <c r="DMP448" s="127"/>
      <c r="DMQ448" s="127"/>
      <c r="DMR448" s="127"/>
      <c r="DMS448" s="127"/>
      <c r="DMT448" s="127"/>
      <c r="DMU448" s="127"/>
      <c r="DMV448" s="127"/>
      <c r="DMW448" s="127"/>
      <c r="DMX448" s="127"/>
      <c r="DMY448" s="127"/>
      <c r="DMZ448" s="127"/>
      <c r="DNA448" s="127"/>
      <c r="DNB448" s="127"/>
      <c r="DNC448" s="127"/>
      <c r="DND448" s="127"/>
      <c r="DNE448" s="127"/>
      <c r="DNF448" s="127"/>
      <c r="DNG448" s="127"/>
      <c r="DNH448" s="127"/>
      <c r="DNI448" s="127"/>
      <c r="DNJ448" s="127"/>
      <c r="DNL448" s="127"/>
      <c r="DNM448" s="127"/>
      <c r="DNN448" s="127"/>
      <c r="DNP448" s="127"/>
      <c r="DNQ448" s="127"/>
      <c r="DNS448" s="127"/>
      <c r="DNT448" s="127"/>
      <c r="DNU448" s="127"/>
      <c r="DOH448" s="127"/>
      <c r="DOI448" s="127"/>
      <c r="DOJ448" s="127"/>
      <c r="DOK448" s="127"/>
      <c r="DOL448" s="127"/>
      <c r="DOM448" s="127"/>
      <c r="DON448" s="127"/>
      <c r="DOO448" s="127"/>
      <c r="DOP448" s="127"/>
      <c r="DOQ448" s="127"/>
      <c r="DOR448" s="127"/>
      <c r="DOS448" s="127"/>
      <c r="DOT448" s="127"/>
      <c r="DOU448" s="127"/>
      <c r="DOV448" s="127"/>
      <c r="DOW448" s="127"/>
      <c r="DOX448" s="127"/>
      <c r="DOY448" s="127"/>
      <c r="DOZ448" s="127"/>
      <c r="DPA448" s="127"/>
      <c r="DPB448" s="127"/>
      <c r="DPC448" s="127"/>
      <c r="DPD448" s="127"/>
      <c r="DPE448" s="127"/>
      <c r="DPF448" s="127"/>
      <c r="DPG448" s="127"/>
      <c r="DPH448" s="127"/>
      <c r="DPI448" s="127"/>
      <c r="DPJ448" s="127"/>
      <c r="DPK448" s="127"/>
      <c r="DPL448" s="127"/>
      <c r="DPM448" s="127"/>
      <c r="DPN448" s="127"/>
      <c r="DPO448" s="127"/>
      <c r="DPP448" s="127"/>
      <c r="DPQ448" s="127"/>
      <c r="DPR448" s="127"/>
      <c r="DPS448" s="127"/>
      <c r="DPT448" s="127"/>
      <c r="DPU448" s="127"/>
      <c r="DPV448" s="127"/>
      <c r="DPW448" s="127"/>
      <c r="DPX448" s="127"/>
      <c r="DPY448" s="127"/>
      <c r="DPZ448" s="127"/>
      <c r="DQA448" s="127"/>
      <c r="DQB448" s="127"/>
      <c r="DQC448" s="127"/>
      <c r="DQD448" s="127"/>
      <c r="DQE448" s="127"/>
      <c r="DQF448" s="127"/>
      <c r="DQG448" s="127"/>
      <c r="DQH448" s="127"/>
      <c r="DQI448" s="127"/>
      <c r="DQJ448" s="127"/>
      <c r="DQK448" s="127"/>
      <c r="DQL448" s="127"/>
      <c r="DQM448" s="127"/>
      <c r="DQN448" s="127"/>
      <c r="DQO448" s="127"/>
      <c r="DQP448" s="127"/>
      <c r="DQQ448" s="127"/>
      <c r="DQR448" s="127"/>
      <c r="DQS448" s="127"/>
      <c r="DQT448" s="127"/>
      <c r="DQU448" s="127"/>
      <c r="DQV448" s="127"/>
      <c r="DQW448" s="127"/>
      <c r="DQX448" s="127"/>
      <c r="DQY448" s="127"/>
      <c r="DQZ448" s="127"/>
      <c r="DRA448" s="127"/>
      <c r="DRB448" s="127"/>
      <c r="DRC448" s="127"/>
      <c r="DRD448" s="127"/>
      <c r="DRE448" s="127"/>
      <c r="DRF448" s="127"/>
      <c r="DRG448" s="127"/>
      <c r="DRH448" s="127"/>
      <c r="DRI448" s="127"/>
      <c r="DRJ448" s="127"/>
      <c r="DRK448" s="127"/>
      <c r="DRL448" s="127"/>
      <c r="DRM448" s="127"/>
      <c r="DRN448" s="127"/>
      <c r="DRO448" s="127"/>
      <c r="DRP448" s="127"/>
      <c r="DRQ448" s="127"/>
      <c r="DRR448" s="127"/>
      <c r="DRS448" s="127"/>
      <c r="DRT448" s="127"/>
      <c r="DRU448" s="127"/>
      <c r="DRV448" s="127"/>
      <c r="DRW448" s="127"/>
      <c r="DRX448" s="127"/>
      <c r="DRY448" s="127"/>
      <c r="DRZ448" s="127"/>
      <c r="DSA448" s="127"/>
      <c r="DSB448" s="127"/>
      <c r="DSC448" s="127"/>
      <c r="DSD448" s="127"/>
      <c r="DSE448" s="127"/>
      <c r="DSF448" s="127"/>
      <c r="DSG448" s="127"/>
      <c r="DSH448" s="127"/>
      <c r="DSI448" s="127"/>
      <c r="DSJ448" s="127"/>
      <c r="DSK448" s="127"/>
      <c r="DSL448" s="127"/>
      <c r="DSM448" s="127"/>
      <c r="DSN448" s="127"/>
      <c r="DSO448" s="127"/>
      <c r="DSP448" s="127"/>
      <c r="DSQ448" s="127"/>
      <c r="DSR448" s="127"/>
      <c r="DSS448" s="127"/>
      <c r="DST448" s="127"/>
      <c r="DSU448" s="127"/>
      <c r="DSV448" s="127"/>
      <c r="DSW448" s="127"/>
      <c r="DSX448" s="127"/>
      <c r="DSY448" s="127"/>
      <c r="DSZ448" s="127"/>
      <c r="DTA448" s="127"/>
      <c r="DTB448" s="127"/>
      <c r="DTC448" s="127"/>
      <c r="DTD448" s="127"/>
      <c r="DTE448" s="127"/>
      <c r="DTF448" s="127"/>
      <c r="DTG448" s="127"/>
      <c r="DTH448" s="127"/>
      <c r="DTI448" s="127"/>
      <c r="DTJ448" s="127"/>
      <c r="DTK448" s="127"/>
      <c r="DTL448" s="127"/>
      <c r="DTM448" s="127"/>
      <c r="DTN448" s="127"/>
      <c r="DTO448" s="127"/>
      <c r="DTP448" s="127"/>
      <c r="DTQ448" s="127"/>
      <c r="DTR448" s="127"/>
      <c r="DTS448" s="127"/>
      <c r="DTT448" s="127"/>
      <c r="DTU448" s="127"/>
      <c r="DTV448" s="127"/>
      <c r="DTW448" s="127"/>
      <c r="DTX448" s="127"/>
      <c r="DTY448" s="127"/>
      <c r="DTZ448" s="127"/>
      <c r="DUA448" s="127"/>
      <c r="DUB448" s="127"/>
      <c r="DUC448" s="127"/>
      <c r="DUD448" s="127"/>
      <c r="DUE448" s="127"/>
      <c r="DUF448" s="127"/>
      <c r="DUG448" s="127"/>
      <c r="DUH448" s="127"/>
      <c r="DUI448" s="127"/>
      <c r="DUJ448" s="127"/>
      <c r="DUK448" s="127"/>
      <c r="DUL448" s="127"/>
      <c r="DUM448" s="127"/>
      <c r="DUN448" s="127"/>
      <c r="DUO448" s="127"/>
      <c r="DUP448" s="127"/>
      <c r="DUQ448" s="127"/>
      <c r="DUR448" s="127"/>
      <c r="DUS448" s="127"/>
      <c r="DUT448" s="127"/>
      <c r="DUU448" s="127"/>
      <c r="DUV448" s="127"/>
      <c r="DUW448" s="127"/>
      <c r="DUX448" s="127"/>
      <c r="DUY448" s="127"/>
      <c r="DUZ448" s="127"/>
      <c r="DVA448" s="127"/>
      <c r="DVB448" s="127"/>
      <c r="DVC448" s="127"/>
      <c r="DVD448" s="127"/>
      <c r="DVE448" s="127"/>
      <c r="DVF448" s="127"/>
      <c r="DVG448" s="127"/>
      <c r="DVH448" s="127"/>
      <c r="DVI448" s="127"/>
      <c r="DVJ448" s="127"/>
      <c r="DVK448" s="127"/>
      <c r="DVL448" s="127"/>
      <c r="DVM448" s="127"/>
      <c r="DVN448" s="127"/>
      <c r="DVO448" s="127"/>
      <c r="DVP448" s="127"/>
      <c r="DVQ448" s="127"/>
      <c r="DVR448" s="127"/>
      <c r="DVS448" s="127"/>
      <c r="DVT448" s="127"/>
      <c r="DVU448" s="127"/>
      <c r="DVV448" s="127"/>
      <c r="DVW448" s="127"/>
      <c r="DVX448" s="127"/>
      <c r="DVY448" s="127"/>
      <c r="DVZ448" s="127"/>
      <c r="DWA448" s="127"/>
      <c r="DWB448" s="127"/>
      <c r="DWC448" s="127"/>
      <c r="DWD448" s="127"/>
      <c r="DWE448" s="127"/>
      <c r="DWF448" s="127"/>
      <c r="DWG448" s="127"/>
      <c r="DWH448" s="127"/>
      <c r="DWI448" s="127"/>
      <c r="DWJ448" s="127"/>
      <c r="DWK448" s="127"/>
      <c r="DWL448" s="127"/>
      <c r="DWM448" s="127"/>
      <c r="DWN448" s="127"/>
      <c r="DWO448" s="127"/>
      <c r="DWP448" s="127"/>
      <c r="DWQ448" s="127"/>
      <c r="DWR448" s="127"/>
      <c r="DWS448" s="127"/>
      <c r="DWT448" s="127"/>
      <c r="DWU448" s="127"/>
      <c r="DWV448" s="127"/>
      <c r="DWW448" s="127"/>
      <c r="DWX448" s="127"/>
      <c r="DWY448" s="127"/>
      <c r="DWZ448" s="127"/>
      <c r="DXA448" s="127"/>
      <c r="DXB448" s="127"/>
      <c r="DXC448" s="127"/>
      <c r="DXD448" s="127"/>
      <c r="DXE448" s="127"/>
      <c r="DXF448" s="127"/>
      <c r="DXH448" s="127"/>
      <c r="DXI448" s="127"/>
      <c r="DXJ448" s="127"/>
      <c r="DXL448" s="127"/>
      <c r="DXM448" s="127"/>
      <c r="DXO448" s="127"/>
      <c r="DXP448" s="127"/>
      <c r="DXQ448" s="127"/>
      <c r="DYD448" s="127"/>
      <c r="DYE448" s="127"/>
      <c r="DYF448" s="127"/>
      <c r="DYG448" s="127"/>
      <c r="DYH448" s="127"/>
      <c r="DYI448" s="127"/>
      <c r="DYJ448" s="127"/>
      <c r="DYK448" s="127"/>
      <c r="DYL448" s="127"/>
      <c r="DYM448" s="127"/>
      <c r="DYN448" s="127"/>
      <c r="DYO448" s="127"/>
      <c r="DYP448" s="127"/>
      <c r="DYQ448" s="127"/>
      <c r="DYR448" s="127"/>
      <c r="DYS448" s="127"/>
      <c r="DYT448" s="127"/>
      <c r="DYU448" s="127"/>
      <c r="DYV448" s="127"/>
      <c r="DYW448" s="127"/>
      <c r="DYX448" s="127"/>
      <c r="DYY448" s="127"/>
      <c r="DYZ448" s="127"/>
      <c r="DZA448" s="127"/>
      <c r="DZB448" s="127"/>
      <c r="DZC448" s="127"/>
      <c r="DZD448" s="127"/>
      <c r="DZE448" s="127"/>
      <c r="DZF448" s="127"/>
      <c r="DZG448" s="127"/>
      <c r="DZH448" s="127"/>
      <c r="DZI448" s="127"/>
      <c r="DZJ448" s="127"/>
      <c r="DZK448" s="127"/>
      <c r="DZL448" s="127"/>
      <c r="DZM448" s="127"/>
      <c r="DZN448" s="127"/>
      <c r="DZO448" s="127"/>
      <c r="DZP448" s="127"/>
      <c r="DZQ448" s="127"/>
      <c r="DZR448" s="127"/>
      <c r="DZS448" s="127"/>
      <c r="DZT448" s="127"/>
      <c r="DZU448" s="127"/>
      <c r="DZV448" s="127"/>
      <c r="DZW448" s="127"/>
      <c r="DZX448" s="127"/>
      <c r="DZY448" s="127"/>
      <c r="DZZ448" s="127"/>
      <c r="EAA448" s="127"/>
      <c r="EAB448" s="127"/>
      <c r="EAC448" s="127"/>
      <c r="EAD448" s="127"/>
      <c r="EAE448" s="127"/>
      <c r="EAF448" s="127"/>
      <c r="EAG448" s="127"/>
      <c r="EAH448" s="127"/>
      <c r="EAI448" s="127"/>
      <c r="EAJ448" s="127"/>
      <c r="EAK448" s="127"/>
      <c r="EAL448" s="127"/>
      <c r="EAM448" s="127"/>
      <c r="EAN448" s="127"/>
      <c r="EAO448" s="127"/>
      <c r="EAP448" s="127"/>
      <c r="EAQ448" s="127"/>
      <c r="EAR448" s="127"/>
      <c r="EAS448" s="127"/>
      <c r="EAT448" s="127"/>
      <c r="EAU448" s="127"/>
      <c r="EAV448" s="127"/>
      <c r="EAW448" s="127"/>
      <c r="EAX448" s="127"/>
      <c r="EAY448" s="127"/>
      <c r="EAZ448" s="127"/>
      <c r="EBA448" s="127"/>
      <c r="EBB448" s="127"/>
      <c r="EBC448" s="127"/>
      <c r="EBD448" s="127"/>
      <c r="EBE448" s="127"/>
      <c r="EBF448" s="127"/>
      <c r="EBG448" s="127"/>
      <c r="EBH448" s="127"/>
      <c r="EBI448" s="127"/>
      <c r="EBJ448" s="127"/>
      <c r="EBK448" s="127"/>
      <c r="EBL448" s="127"/>
      <c r="EBM448" s="127"/>
      <c r="EBN448" s="127"/>
      <c r="EBO448" s="127"/>
      <c r="EBP448" s="127"/>
      <c r="EBQ448" s="127"/>
      <c r="EBR448" s="127"/>
      <c r="EBS448" s="127"/>
      <c r="EBT448" s="127"/>
      <c r="EBU448" s="127"/>
      <c r="EBV448" s="127"/>
      <c r="EBW448" s="127"/>
      <c r="EBX448" s="127"/>
      <c r="EBY448" s="127"/>
      <c r="EBZ448" s="127"/>
      <c r="ECA448" s="127"/>
      <c r="ECB448" s="127"/>
      <c r="ECC448" s="127"/>
      <c r="ECD448" s="127"/>
      <c r="ECE448" s="127"/>
      <c r="ECF448" s="127"/>
      <c r="ECG448" s="127"/>
      <c r="ECH448" s="127"/>
      <c r="ECI448" s="127"/>
      <c r="ECJ448" s="127"/>
      <c r="ECK448" s="127"/>
      <c r="ECL448" s="127"/>
      <c r="ECM448" s="127"/>
      <c r="ECN448" s="127"/>
      <c r="ECO448" s="127"/>
      <c r="ECP448" s="127"/>
      <c r="ECQ448" s="127"/>
      <c r="ECR448" s="127"/>
      <c r="ECS448" s="127"/>
      <c r="ECT448" s="127"/>
      <c r="ECU448" s="127"/>
      <c r="ECV448" s="127"/>
      <c r="ECW448" s="127"/>
      <c r="ECX448" s="127"/>
      <c r="ECY448" s="127"/>
      <c r="ECZ448" s="127"/>
      <c r="EDA448" s="127"/>
      <c r="EDB448" s="127"/>
      <c r="EDC448" s="127"/>
      <c r="EDD448" s="127"/>
      <c r="EDE448" s="127"/>
      <c r="EDF448" s="127"/>
      <c r="EDG448" s="127"/>
      <c r="EDH448" s="127"/>
      <c r="EDI448" s="127"/>
      <c r="EDJ448" s="127"/>
      <c r="EDK448" s="127"/>
      <c r="EDL448" s="127"/>
      <c r="EDM448" s="127"/>
      <c r="EDN448" s="127"/>
      <c r="EDO448" s="127"/>
      <c r="EDP448" s="127"/>
      <c r="EDQ448" s="127"/>
      <c r="EDR448" s="127"/>
      <c r="EDS448" s="127"/>
      <c r="EDT448" s="127"/>
      <c r="EDU448" s="127"/>
      <c r="EDV448" s="127"/>
      <c r="EDW448" s="127"/>
      <c r="EDX448" s="127"/>
      <c r="EDY448" s="127"/>
      <c r="EDZ448" s="127"/>
      <c r="EEA448" s="127"/>
      <c r="EEB448" s="127"/>
      <c r="EEC448" s="127"/>
      <c r="EED448" s="127"/>
      <c r="EEE448" s="127"/>
      <c r="EEF448" s="127"/>
      <c r="EEG448" s="127"/>
      <c r="EEH448" s="127"/>
      <c r="EEI448" s="127"/>
      <c r="EEJ448" s="127"/>
      <c r="EEK448" s="127"/>
      <c r="EEL448" s="127"/>
      <c r="EEM448" s="127"/>
      <c r="EEN448" s="127"/>
      <c r="EEO448" s="127"/>
      <c r="EEP448" s="127"/>
      <c r="EEQ448" s="127"/>
      <c r="EER448" s="127"/>
      <c r="EES448" s="127"/>
      <c r="EET448" s="127"/>
      <c r="EEU448" s="127"/>
      <c r="EEV448" s="127"/>
      <c r="EEW448" s="127"/>
      <c r="EEX448" s="127"/>
      <c r="EEY448" s="127"/>
      <c r="EEZ448" s="127"/>
      <c r="EFA448" s="127"/>
      <c r="EFB448" s="127"/>
      <c r="EFC448" s="127"/>
      <c r="EFD448" s="127"/>
      <c r="EFE448" s="127"/>
      <c r="EFF448" s="127"/>
      <c r="EFG448" s="127"/>
      <c r="EFH448" s="127"/>
      <c r="EFI448" s="127"/>
      <c r="EFJ448" s="127"/>
      <c r="EFK448" s="127"/>
      <c r="EFL448" s="127"/>
      <c r="EFM448" s="127"/>
      <c r="EFN448" s="127"/>
      <c r="EFO448" s="127"/>
      <c r="EFP448" s="127"/>
      <c r="EFQ448" s="127"/>
      <c r="EFR448" s="127"/>
      <c r="EFS448" s="127"/>
      <c r="EFT448" s="127"/>
      <c r="EFU448" s="127"/>
      <c r="EFV448" s="127"/>
      <c r="EFW448" s="127"/>
      <c r="EFX448" s="127"/>
      <c r="EFY448" s="127"/>
      <c r="EFZ448" s="127"/>
      <c r="EGA448" s="127"/>
      <c r="EGB448" s="127"/>
      <c r="EGC448" s="127"/>
      <c r="EGD448" s="127"/>
      <c r="EGE448" s="127"/>
      <c r="EGF448" s="127"/>
      <c r="EGG448" s="127"/>
      <c r="EGH448" s="127"/>
      <c r="EGI448" s="127"/>
      <c r="EGJ448" s="127"/>
      <c r="EGK448" s="127"/>
      <c r="EGL448" s="127"/>
      <c r="EGM448" s="127"/>
      <c r="EGN448" s="127"/>
      <c r="EGO448" s="127"/>
      <c r="EGP448" s="127"/>
      <c r="EGQ448" s="127"/>
      <c r="EGR448" s="127"/>
      <c r="EGS448" s="127"/>
      <c r="EGT448" s="127"/>
      <c r="EGU448" s="127"/>
      <c r="EGV448" s="127"/>
      <c r="EGW448" s="127"/>
      <c r="EGX448" s="127"/>
      <c r="EGY448" s="127"/>
      <c r="EGZ448" s="127"/>
      <c r="EHA448" s="127"/>
      <c r="EHB448" s="127"/>
      <c r="EHD448" s="127"/>
      <c r="EHE448" s="127"/>
      <c r="EHF448" s="127"/>
      <c r="EHH448" s="127"/>
      <c r="EHI448" s="127"/>
      <c r="EHK448" s="127"/>
      <c r="EHL448" s="127"/>
      <c r="EHM448" s="127"/>
      <c r="EHZ448" s="127"/>
      <c r="EIA448" s="127"/>
      <c r="EIB448" s="127"/>
      <c r="EIC448" s="127"/>
      <c r="EID448" s="127"/>
      <c r="EIE448" s="127"/>
      <c r="EIF448" s="127"/>
      <c r="EIG448" s="127"/>
      <c r="EIH448" s="127"/>
      <c r="EII448" s="127"/>
      <c r="EIJ448" s="127"/>
      <c r="EIK448" s="127"/>
      <c r="EIL448" s="127"/>
      <c r="EIM448" s="127"/>
      <c r="EIN448" s="127"/>
      <c r="EIO448" s="127"/>
      <c r="EIP448" s="127"/>
      <c r="EIQ448" s="127"/>
      <c r="EIR448" s="127"/>
      <c r="EIS448" s="127"/>
      <c r="EIT448" s="127"/>
      <c r="EIU448" s="127"/>
      <c r="EIV448" s="127"/>
      <c r="EIW448" s="127"/>
      <c r="EIX448" s="127"/>
      <c r="EIY448" s="127"/>
      <c r="EIZ448" s="127"/>
      <c r="EJA448" s="127"/>
      <c r="EJB448" s="127"/>
      <c r="EJC448" s="127"/>
      <c r="EJD448" s="127"/>
      <c r="EJE448" s="127"/>
      <c r="EJF448" s="127"/>
      <c r="EJG448" s="127"/>
      <c r="EJH448" s="127"/>
      <c r="EJI448" s="127"/>
      <c r="EJJ448" s="127"/>
      <c r="EJK448" s="127"/>
      <c r="EJL448" s="127"/>
      <c r="EJM448" s="127"/>
      <c r="EJN448" s="127"/>
      <c r="EJO448" s="127"/>
      <c r="EJP448" s="127"/>
      <c r="EJQ448" s="127"/>
      <c r="EJR448" s="127"/>
      <c r="EJS448" s="127"/>
      <c r="EJT448" s="127"/>
      <c r="EJU448" s="127"/>
      <c r="EJV448" s="127"/>
      <c r="EJW448" s="127"/>
      <c r="EJX448" s="127"/>
      <c r="EJY448" s="127"/>
      <c r="EJZ448" s="127"/>
      <c r="EKA448" s="127"/>
      <c r="EKB448" s="127"/>
      <c r="EKC448" s="127"/>
      <c r="EKD448" s="127"/>
      <c r="EKE448" s="127"/>
      <c r="EKF448" s="127"/>
      <c r="EKG448" s="127"/>
      <c r="EKH448" s="127"/>
      <c r="EKI448" s="127"/>
      <c r="EKJ448" s="127"/>
      <c r="EKK448" s="127"/>
      <c r="EKL448" s="127"/>
      <c r="EKM448" s="127"/>
      <c r="EKN448" s="127"/>
      <c r="EKO448" s="127"/>
      <c r="EKP448" s="127"/>
      <c r="EKQ448" s="127"/>
      <c r="EKR448" s="127"/>
      <c r="EKS448" s="127"/>
      <c r="EKT448" s="127"/>
      <c r="EKU448" s="127"/>
      <c r="EKV448" s="127"/>
      <c r="EKW448" s="127"/>
      <c r="EKX448" s="127"/>
      <c r="EKY448" s="127"/>
      <c r="EKZ448" s="127"/>
      <c r="ELA448" s="127"/>
      <c r="ELB448" s="127"/>
      <c r="ELC448" s="127"/>
      <c r="ELD448" s="127"/>
      <c r="ELE448" s="127"/>
      <c r="ELF448" s="127"/>
      <c r="ELG448" s="127"/>
      <c r="ELH448" s="127"/>
      <c r="ELI448" s="127"/>
      <c r="ELJ448" s="127"/>
      <c r="ELK448" s="127"/>
      <c r="ELL448" s="127"/>
      <c r="ELM448" s="127"/>
      <c r="ELN448" s="127"/>
      <c r="ELO448" s="127"/>
      <c r="ELP448" s="127"/>
      <c r="ELQ448" s="127"/>
      <c r="ELR448" s="127"/>
      <c r="ELS448" s="127"/>
      <c r="ELT448" s="127"/>
      <c r="ELU448" s="127"/>
      <c r="ELV448" s="127"/>
      <c r="ELW448" s="127"/>
      <c r="ELX448" s="127"/>
      <c r="ELY448" s="127"/>
      <c r="ELZ448" s="127"/>
      <c r="EMA448" s="127"/>
      <c r="EMB448" s="127"/>
      <c r="EMC448" s="127"/>
      <c r="EMD448" s="127"/>
      <c r="EME448" s="127"/>
      <c r="EMF448" s="127"/>
      <c r="EMG448" s="127"/>
      <c r="EMH448" s="127"/>
      <c r="EMI448" s="127"/>
      <c r="EMJ448" s="127"/>
      <c r="EMK448" s="127"/>
      <c r="EML448" s="127"/>
      <c r="EMM448" s="127"/>
      <c r="EMN448" s="127"/>
      <c r="EMO448" s="127"/>
      <c r="EMP448" s="127"/>
      <c r="EMQ448" s="127"/>
      <c r="EMR448" s="127"/>
      <c r="EMS448" s="127"/>
      <c r="EMT448" s="127"/>
      <c r="EMU448" s="127"/>
      <c r="EMV448" s="127"/>
      <c r="EMW448" s="127"/>
      <c r="EMX448" s="127"/>
      <c r="EMY448" s="127"/>
      <c r="EMZ448" s="127"/>
      <c r="ENA448" s="127"/>
      <c r="ENB448" s="127"/>
      <c r="ENC448" s="127"/>
      <c r="END448" s="127"/>
      <c r="ENE448" s="127"/>
      <c r="ENF448" s="127"/>
      <c r="ENG448" s="127"/>
      <c r="ENH448" s="127"/>
      <c r="ENI448" s="127"/>
      <c r="ENJ448" s="127"/>
      <c r="ENK448" s="127"/>
      <c r="ENL448" s="127"/>
      <c r="ENM448" s="127"/>
      <c r="ENN448" s="127"/>
      <c r="ENO448" s="127"/>
      <c r="ENP448" s="127"/>
      <c r="ENQ448" s="127"/>
      <c r="ENR448" s="127"/>
      <c r="ENS448" s="127"/>
      <c r="ENT448" s="127"/>
      <c r="ENU448" s="127"/>
      <c r="ENV448" s="127"/>
      <c r="ENW448" s="127"/>
      <c r="ENX448" s="127"/>
      <c r="ENY448" s="127"/>
      <c r="ENZ448" s="127"/>
      <c r="EOA448" s="127"/>
      <c r="EOB448" s="127"/>
      <c r="EOC448" s="127"/>
      <c r="EOD448" s="127"/>
      <c r="EOE448" s="127"/>
      <c r="EOF448" s="127"/>
      <c r="EOG448" s="127"/>
      <c r="EOH448" s="127"/>
      <c r="EOI448" s="127"/>
      <c r="EOJ448" s="127"/>
      <c r="EOK448" s="127"/>
      <c r="EOL448" s="127"/>
      <c r="EOM448" s="127"/>
      <c r="EON448" s="127"/>
      <c r="EOO448" s="127"/>
      <c r="EOP448" s="127"/>
      <c r="EOQ448" s="127"/>
      <c r="EOR448" s="127"/>
      <c r="EOS448" s="127"/>
      <c r="EOT448" s="127"/>
      <c r="EOU448" s="127"/>
      <c r="EOV448" s="127"/>
      <c r="EOW448" s="127"/>
      <c r="EOX448" s="127"/>
      <c r="EOY448" s="127"/>
      <c r="EOZ448" s="127"/>
      <c r="EPA448" s="127"/>
      <c r="EPB448" s="127"/>
      <c r="EPC448" s="127"/>
      <c r="EPD448" s="127"/>
      <c r="EPE448" s="127"/>
      <c r="EPF448" s="127"/>
      <c r="EPG448" s="127"/>
      <c r="EPH448" s="127"/>
      <c r="EPI448" s="127"/>
      <c r="EPJ448" s="127"/>
      <c r="EPK448" s="127"/>
      <c r="EPL448" s="127"/>
      <c r="EPM448" s="127"/>
      <c r="EPN448" s="127"/>
      <c r="EPO448" s="127"/>
      <c r="EPP448" s="127"/>
      <c r="EPQ448" s="127"/>
      <c r="EPR448" s="127"/>
      <c r="EPS448" s="127"/>
      <c r="EPT448" s="127"/>
      <c r="EPU448" s="127"/>
      <c r="EPV448" s="127"/>
      <c r="EPW448" s="127"/>
      <c r="EPX448" s="127"/>
      <c r="EPY448" s="127"/>
      <c r="EPZ448" s="127"/>
      <c r="EQA448" s="127"/>
      <c r="EQB448" s="127"/>
      <c r="EQC448" s="127"/>
      <c r="EQD448" s="127"/>
      <c r="EQE448" s="127"/>
      <c r="EQF448" s="127"/>
      <c r="EQG448" s="127"/>
      <c r="EQH448" s="127"/>
      <c r="EQI448" s="127"/>
      <c r="EQJ448" s="127"/>
      <c r="EQK448" s="127"/>
      <c r="EQL448" s="127"/>
      <c r="EQM448" s="127"/>
      <c r="EQN448" s="127"/>
      <c r="EQO448" s="127"/>
      <c r="EQP448" s="127"/>
      <c r="EQQ448" s="127"/>
      <c r="EQR448" s="127"/>
      <c r="EQS448" s="127"/>
      <c r="EQT448" s="127"/>
      <c r="EQU448" s="127"/>
      <c r="EQV448" s="127"/>
      <c r="EQW448" s="127"/>
      <c r="EQX448" s="127"/>
      <c r="EQZ448" s="127"/>
      <c r="ERA448" s="127"/>
      <c r="ERB448" s="127"/>
      <c r="ERD448" s="127"/>
      <c r="ERE448" s="127"/>
      <c r="ERG448" s="127"/>
      <c r="ERH448" s="127"/>
      <c r="ERI448" s="127"/>
      <c r="ERV448" s="127"/>
      <c r="ERW448" s="127"/>
      <c r="ERX448" s="127"/>
      <c r="ERY448" s="127"/>
      <c r="ERZ448" s="127"/>
      <c r="ESA448" s="127"/>
      <c r="ESB448" s="127"/>
      <c r="ESC448" s="127"/>
      <c r="ESD448" s="127"/>
      <c r="ESE448" s="127"/>
      <c r="ESF448" s="127"/>
      <c r="ESG448" s="127"/>
      <c r="ESH448" s="127"/>
      <c r="ESI448" s="127"/>
      <c r="ESJ448" s="127"/>
      <c r="ESK448" s="127"/>
      <c r="ESL448" s="127"/>
      <c r="ESM448" s="127"/>
      <c r="ESN448" s="127"/>
      <c r="ESO448" s="127"/>
      <c r="ESP448" s="127"/>
      <c r="ESQ448" s="127"/>
      <c r="ESR448" s="127"/>
      <c r="ESS448" s="127"/>
      <c r="EST448" s="127"/>
      <c r="ESU448" s="127"/>
      <c r="ESV448" s="127"/>
      <c r="ESW448" s="127"/>
      <c r="ESX448" s="127"/>
      <c r="ESY448" s="127"/>
      <c r="ESZ448" s="127"/>
      <c r="ETA448" s="127"/>
      <c r="ETB448" s="127"/>
      <c r="ETC448" s="127"/>
      <c r="ETD448" s="127"/>
      <c r="ETE448" s="127"/>
      <c r="ETF448" s="127"/>
      <c r="ETG448" s="127"/>
      <c r="ETH448" s="127"/>
      <c r="ETI448" s="127"/>
      <c r="ETJ448" s="127"/>
      <c r="ETK448" s="127"/>
      <c r="ETL448" s="127"/>
      <c r="ETM448" s="127"/>
      <c r="ETN448" s="127"/>
      <c r="ETO448" s="127"/>
      <c r="ETP448" s="127"/>
      <c r="ETQ448" s="127"/>
      <c r="ETR448" s="127"/>
      <c r="ETS448" s="127"/>
      <c r="ETT448" s="127"/>
      <c r="ETU448" s="127"/>
      <c r="ETV448" s="127"/>
      <c r="ETW448" s="127"/>
      <c r="ETX448" s="127"/>
      <c r="ETY448" s="127"/>
      <c r="ETZ448" s="127"/>
      <c r="EUA448" s="127"/>
      <c r="EUB448" s="127"/>
      <c r="EUC448" s="127"/>
      <c r="EUD448" s="127"/>
      <c r="EUE448" s="127"/>
      <c r="EUF448" s="127"/>
      <c r="EUG448" s="127"/>
      <c r="EUH448" s="127"/>
      <c r="EUI448" s="127"/>
      <c r="EUJ448" s="127"/>
      <c r="EUK448" s="127"/>
      <c r="EUL448" s="127"/>
      <c r="EUM448" s="127"/>
      <c r="EUN448" s="127"/>
      <c r="EUO448" s="127"/>
      <c r="EUP448" s="127"/>
      <c r="EUQ448" s="127"/>
      <c r="EUR448" s="127"/>
      <c r="EUS448" s="127"/>
      <c r="EUT448" s="127"/>
      <c r="EUU448" s="127"/>
      <c r="EUV448" s="127"/>
      <c r="EUW448" s="127"/>
      <c r="EUX448" s="127"/>
      <c r="EUY448" s="127"/>
      <c r="EUZ448" s="127"/>
      <c r="EVA448" s="127"/>
      <c r="EVB448" s="127"/>
      <c r="EVC448" s="127"/>
      <c r="EVD448" s="127"/>
      <c r="EVE448" s="127"/>
      <c r="EVF448" s="127"/>
      <c r="EVG448" s="127"/>
      <c r="EVH448" s="127"/>
      <c r="EVI448" s="127"/>
      <c r="EVJ448" s="127"/>
      <c r="EVK448" s="127"/>
      <c r="EVL448" s="127"/>
      <c r="EVM448" s="127"/>
      <c r="EVN448" s="127"/>
      <c r="EVO448" s="127"/>
      <c r="EVP448" s="127"/>
      <c r="EVQ448" s="127"/>
      <c r="EVR448" s="127"/>
      <c r="EVS448" s="127"/>
      <c r="EVT448" s="127"/>
      <c r="EVU448" s="127"/>
      <c r="EVV448" s="127"/>
      <c r="EVW448" s="127"/>
      <c r="EVX448" s="127"/>
      <c r="EVY448" s="127"/>
      <c r="EVZ448" s="127"/>
      <c r="EWA448" s="127"/>
      <c r="EWB448" s="127"/>
      <c r="EWC448" s="127"/>
      <c r="EWD448" s="127"/>
      <c r="EWE448" s="127"/>
      <c r="EWF448" s="127"/>
      <c r="EWG448" s="127"/>
      <c r="EWH448" s="127"/>
      <c r="EWI448" s="127"/>
      <c r="EWJ448" s="127"/>
      <c r="EWK448" s="127"/>
      <c r="EWL448" s="127"/>
      <c r="EWM448" s="127"/>
      <c r="EWN448" s="127"/>
      <c r="EWO448" s="127"/>
      <c r="EWP448" s="127"/>
      <c r="EWQ448" s="127"/>
      <c r="EWR448" s="127"/>
      <c r="EWS448" s="127"/>
      <c r="EWT448" s="127"/>
      <c r="EWU448" s="127"/>
      <c r="EWV448" s="127"/>
      <c r="EWW448" s="127"/>
      <c r="EWX448" s="127"/>
      <c r="EWY448" s="127"/>
      <c r="EWZ448" s="127"/>
      <c r="EXA448" s="127"/>
      <c r="EXB448" s="127"/>
      <c r="EXC448" s="127"/>
      <c r="EXD448" s="127"/>
      <c r="EXE448" s="127"/>
      <c r="EXF448" s="127"/>
      <c r="EXG448" s="127"/>
      <c r="EXH448" s="127"/>
      <c r="EXI448" s="127"/>
      <c r="EXJ448" s="127"/>
      <c r="EXK448" s="127"/>
      <c r="EXL448" s="127"/>
      <c r="EXM448" s="127"/>
      <c r="EXN448" s="127"/>
      <c r="EXO448" s="127"/>
      <c r="EXP448" s="127"/>
      <c r="EXQ448" s="127"/>
      <c r="EXR448" s="127"/>
      <c r="EXS448" s="127"/>
      <c r="EXT448" s="127"/>
      <c r="EXU448" s="127"/>
      <c r="EXV448" s="127"/>
      <c r="EXW448" s="127"/>
      <c r="EXX448" s="127"/>
      <c r="EXY448" s="127"/>
      <c r="EXZ448" s="127"/>
      <c r="EYA448" s="127"/>
      <c r="EYB448" s="127"/>
      <c r="EYC448" s="127"/>
      <c r="EYD448" s="127"/>
      <c r="EYE448" s="127"/>
      <c r="EYF448" s="127"/>
      <c r="EYG448" s="127"/>
      <c r="EYH448" s="127"/>
      <c r="EYI448" s="127"/>
      <c r="EYJ448" s="127"/>
      <c r="EYK448" s="127"/>
      <c r="EYL448" s="127"/>
      <c r="EYM448" s="127"/>
      <c r="EYN448" s="127"/>
      <c r="EYO448" s="127"/>
      <c r="EYP448" s="127"/>
      <c r="EYQ448" s="127"/>
      <c r="EYR448" s="127"/>
      <c r="EYS448" s="127"/>
      <c r="EYT448" s="127"/>
      <c r="EYU448" s="127"/>
      <c r="EYV448" s="127"/>
      <c r="EYW448" s="127"/>
      <c r="EYX448" s="127"/>
      <c r="EYY448" s="127"/>
      <c r="EYZ448" s="127"/>
      <c r="EZA448" s="127"/>
      <c r="EZB448" s="127"/>
      <c r="EZC448" s="127"/>
      <c r="EZD448" s="127"/>
      <c r="EZE448" s="127"/>
      <c r="EZF448" s="127"/>
      <c r="EZG448" s="127"/>
      <c r="EZH448" s="127"/>
      <c r="EZI448" s="127"/>
      <c r="EZJ448" s="127"/>
      <c r="EZK448" s="127"/>
      <c r="EZL448" s="127"/>
      <c r="EZM448" s="127"/>
      <c r="EZN448" s="127"/>
      <c r="EZO448" s="127"/>
      <c r="EZP448" s="127"/>
      <c r="EZQ448" s="127"/>
      <c r="EZR448" s="127"/>
      <c r="EZS448" s="127"/>
      <c r="EZT448" s="127"/>
      <c r="EZU448" s="127"/>
      <c r="EZV448" s="127"/>
      <c r="EZW448" s="127"/>
      <c r="EZX448" s="127"/>
      <c r="EZY448" s="127"/>
      <c r="EZZ448" s="127"/>
      <c r="FAA448" s="127"/>
      <c r="FAB448" s="127"/>
      <c r="FAC448" s="127"/>
      <c r="FAD448" s="127"/>
      <c r="FAE448" s="127"/>
      <c r="FAF448" s="127"/>
      <c r="FAG448" s="127"/>
      <c r="FAH448" s="127"/>
      <c r="FAI448" s="127"/>
      <c r="FAJ448" s="127"/>
      <c r="FAK448" s="127"/>
      <c r="FAL448" s="127"/>
      <c r="FAM448" s="127"/>
      <c r="FAN448" s="127"/>
      <c r="FAO448" s="127"/>
      <c r="FAP448" s="127"/>
      <c r="FAQ448" s="127"/>
      <c r="FAR448" s="127"/>
      <c r="FAS448" s="127"/>
      <c r="FAT448" s="127"/>
      <c r="FAV448" s="127"/>
      <c r="FAW448" s="127"/>
      <c r="FAX448" s="127"/>
      <c r="FAZ448" s="127"/>
      <c r="FBA448" s="127"/>
      <c r="FBC448" s="127"/>
      <c r="FBD448" s="127"/>
      <c r="FBE448" s="127"/>
      <c r="FBR448" s="127"/>
      <c r="FBS448" s="127"/>
      <c r="FBT448" s="127"/>
      <c r="FBU448" s="127"/>
      <c r="FBV448" s="127"/>
      <c r="FBW448" s="127"/>
      <c r="FBX448" s="127"/>
      <c r="FBY448" s="127"/>
      <c r="FBZ448" s="127"/>
      <c r="FCA448" s="127"/>
      <c r="FCB448" s="127"/>
      <c r="FCC448" s="127"/>
      <c r="FCD448" s="127"/>
      <c r="FCE448" s="127"/>
      <c r="FCF448" s="127"/>
      <c r="FCG448" s="127"/>
      <c r="FCH448" s="127"/>
      <c r="FCI448" s="127"/>
      <c r="FCJ448" s="127"/>
      <c r="FCK448" s="127"/>
      <c r="FCL448" s="127"/>
      <c r="FCM448" s="127"/>
      <c r="FCN448" s="127"/>
      <c r="FCO448" s="127"/>
      <c r="FCP448" s="127"/>
      <c r="FCQ448" s="127"/>
      <c r="FCR448" s="127"/>
      <c r="FCS448" s="127"/>
      <c r="FCT448" s="127"/>
      <c r="FCU448" s="127"/>
      <c r="FCV448" s="127"/>
      <c r="FCW448" s="127"/>
      <c r="FCX448" s="127"/>
      <c r="FCY448" s="127"/>
      <c r="FCZ448" s="127"/>
      <c r="FDA448" s="127"/>
      <c r="FDB448" s="127"/>
      <c r="FDC448" s="127"/>
      <c r="FDD448" s="127"/>
      <c r="FDE448" s="127"/>
      <c r="FDF448" s="127"/>
      <c r="FDG448" s="127"/>
      <c r="FDH448" s="127"/>
      <c r="FDI448" s="127"/>
      <c r="FDJ448" s="127"/>
      <c r="FDK448" s="127"/>
      <c r="FDL448" s="127"/>
      <c r="FDM448" s="127"/>
      <c r="FDN448" s="127"/>
      <c r="FDO448" s="127"/>
      <c r="FDP448" s="127"/>
      <c r="FDQ448" s="127"/>
      <c r="FDR448" s="127"/>
      <c r="FDS448" s="127"/>
      <c r="FDT448" s="127"/>
      <c r="FDU448" s="127"/>
      <c r="FDV448" s="127"/>
      <c r="FDW448" s="127"/>
      <c r="FDX448" s="127"/>
      <c r="FDY448" s="127"/>
      <c r="FDZ448" s="127"/>
      <c r="FEA448" s="127"/>
      <c r="FEB448" s="127"/>
      <c r="FEC448" s="127"/>
      <c r="FED448" s="127"/>
      <c r="FEE448" s="127"/>
      <c r="FEF448" s="127"/>
      <c r="FEG448" s="127"/>
      <c r="FEH448" s="127"/>
      <c r="FEI448" s="127"/>
      <c r="FEJ448" s="127"/>
      <c r="FEK448" s="127"/>
      <c r="FEL448" s="127"/>
      <c r="FEM448" s="127"/>
      <c r="FEN448" s="127"/>
      <c r="FEO448" s="127"/>
      <c r="FEP448" s="127"/>
      <c r="FEQ448" s="127"/>
      <c r="FER448" s="127"/>
      <c r="FES448" s="127"/>
      <c r="FET448" s="127"/>
      <c r="FEU448" s="127"/>
      <c r="FEV448" s="127"/>
      <c r="FEW448" s="127"/>
      <c r="FEX448" s="127"/>
      <c r="FEY448" s="127"/>
      <c r="FEZ448" s="127"/>
      <c r="FFA448" s="127"/>
      <c r="FFB448" s="127"/>
      <c r="FFC448" s="127"/>
      <c r="FFD448" s="127"/>
      <c r="FFE448" s="127"/>
      <c r="FFF448" s="127"/>
      <c r="FFG448" s="127"/>
      <c r="FFH448" s="127"/>
      <c r="FFI448" s="127"/>
      <c r="FFJ448" s="127"/>
      <c r="FFK448" s="127"/>
      <c r="FFL448" s="127"/>
      <c r="FFM448" s="127"/>
      <c r="FFN448" s="127"/>
      <c r="FFO448" s="127"/>
      <c r="FFP448" s="127"/>
      <c r="FFQ448" s="127"/>
      <c r="FFR448" s="127"/>
      <c r="FFS448" s="127"/>
      <c r="FFT448" s="127"/>
      <c r="FFU448" s="127"/>
      <c r="FFV448" s="127"/>
      <c r="FFW448" s="127"/>
      <c r="FFX448" s="127"/>
      <c r="FFY448" s="127"/>
      <c r="FFZ448" s="127"/>
      <c r="FGA448" s="127"/>
      <c r="FGB448" s="127"/>
      <c r="FGC448" s="127"/>
      <c r="FGD448" s="127"/>
      <c r="FGE448" s="127"/>
      <c r="FGF448" s="127"/>
      <c r="FGG448" s="127"/>
      <c r="FGH448" s="127"/>
      <c r="FGI448" s="127"/>
      <c r="FGJ448" s="127"/>
      <c r="FGK448" s="127"/>
      <c r="FGL448" s="127"/>
      <c r="FGM448" s="127"/>
      <c r="FGN448" s="127"/>
      <c r="FGO448" s="127"/>
      <c r="FGP448" s="127"/>
      <c r="FGQ448" s="127"/>
      <c r="FGR448" s="127"/>
      <c r="FGS448" s="127"/>
      <c r="FGT448" s="127"/>
      <c r="FGU448" s="127"/>
      <c r="FGV448" s="127"/>
      <c r="FGW448" s="127"/>
      <c r="FGX448" s="127"/>
      <c r="FGY448" s="127"/>
      <c r="FGZ448" s="127"/>
      <c r="FHA448" s="127"/>
      <c r="FHB448" s="127"/>
      <c r="FHC448" s="127"/>
      <c r="FHD448" s="127"/>
      <c r="FHE448" s="127"/>
      <c r="FHF448" s="127"/>
      <c r="FHG448" s="127"/>
      <c r="FHH448" s="127"/>
      <c r="FHI448" s="127"/>
      <c r="FHJ448" s="127"/>
      <c r="FHK448" s="127"/>
      <c r="FHL448" s="127"/>
      <c r="FHM448" s="127"/>
      <c r="FHN448" s="127"/>
      <c r="FHO448" s="127"/>
      <c r="FHP448" s="127"/>
      <c r="FHQ448" s="127"/>
      <c r="FHR448" s="127"/>
      <c r="FHS448" s="127"/>
      <c r="FHT448" s="127"/>
      <c r="FHU448" s="127"/>
      <c r="FHV448" s="127"/>
      <c r="FHW448" s="127"/>
      <c r="FHX448" s="127"/>
      <c r="FHY448" s="127"/>
      <c r="FHZ448" s="127"/>
      <c r="FIA448" s="127"/>
      <c r="FIB448" s="127"/>
      <c r="FIC448" s="127"/>
      <c r="FID448" s="127"/>
      <c r="FIE448" s="127"/>
      <c r="FIF448" s="127"/>
      <c r="FIG448" s="127"/>
      <c r="FIH448" s="127"/>
      <c r="FII448" s="127"/>
      <c r="FIJ448" s="127"/>
      <c r="FIK448" s="127"/>
      <c r="FIL448" s="127"/>
      <c r="FIM448" s="127"/>
      <c r="FIN448" s="127"/>
      <c r="FIO448" s="127"/>
      <c r="FIP448" s="127"/>
      <c r="FIQ448" s="127"/>
      <c r="FIR448" s="127"/>
      <c r="FIS448" s="127"/>
      <c r="FIT448" s="127"/>
      <c r="FIU448" s="127"/>
      <c r="FIV448" s="127"/>
      <c r="FIW448" s="127"/>
      <c r="FIX448" s="127"/>
      <c r="FIY448" s="127"/>
      <c r="FIZ448" s="127"/>
      <c r="FJA448" s="127"/>
      <c r="FJB448" s="127"/>
      <c r="FJC448" s="127"/>
      <c r="FJD448" s="127"/>
      <c r="FJE448" s="127"/>
      <c r="FJF448" s="127"/>
      <c r="FJG448" s="127"/>
      <c r="FJH448" s="127"/>
      <c r="FJI448" s="127"/>
      <c r="FJJ448" s="127"/>
      <c r="FJK448" s="127"/>
      <c r="FJL448" s="127"/>
      <c r="FJM448" s="127"/>
      <c r="FJN448" s="127"/>
      <c r="FJO448" s="127"/>
      <c r="FJP448" s="127"/>
      <c r="FJQ448" s="127"/>
      <c r="FJR448" s="127"/>
      <c r="FJS448" s="127"/>
      <c r="FJT448" s="127"/>
      <c r="FJU448" s="127"/>
      <c r="FJV448" s="127"/>
      <c r="FJW448" s="127"/>
      <c r="FJX448" s="127"/>
      <c r="FJY448" s="127"/>
      <c r="FJZ448" s="127"/>
      <c r="FKA448" s="127"/>
      <c r="FKB448" s="127"/>
      <c r="FKC448" s="127"/>
      <c r="FKD448" s="127"/>
      <c r="FKE448" s="127"/>
      <c r="FKF448" s="127"/>
      <c r="FKG448" s="127"/>
      <c r="FKH448" s="127"/>
      <c r="FKI448" s="127"/>
      <c r="FKJ448" s="127"/>
      <c r="FKK448" s="127"/>
      <c r="FKL448" s="127"/>
      <c r="FKM448" s="127"/>
      <c r="FKN448" s="127"/>
      <c r="FKO448" s="127"/>
      <c r="FKP448" s="127"/>
      <c r="FKR448" s="127"/>
      <c r="FKS448" s="127"/>
      <c r="FKT448" s="127"/>
      <c r="FKV448" s="127"/>
      <c r="FKW448" s="127"/>
      <c r="FKY448" s="127"/>
      <c r="FKZ448" s="127"/>
      <c r="FLA448" s="127"/>
      <c r="FLN448" s="127"/>
      <c r="FLO448" s="127"/>
      <c r="FLP448" s="127"/>
      <c r="FLQ448" s="127"/>
      <c r="FLR448" s="127"/>
      <c r="FLS448" s="127"/>
      <c r="FLT448" s="127"/>
      <c r="FLU448" s="127"/>
      <c r="FLV448" s="127"/>
      <c r="FLW448" s="127"/>
      <c r="FLX448" s="127"/>
      <c r="FLY448" s="127"/>
      <c r="FLZ448" s="127"/>
      <c r="FMA448" s="127"/>
      <c r="FMB448" s="127"/>
      <c r="FMC448" s="127"/>
      <c r="FMD448" s="127"/>
      <c r="FME448" s="127"/>
      <c r="FMF448" s="127"/>
      <c r="FMG448" s="127"/>
      <c r="FMH448" s="127"/>
      <c r="FMI448" s="127"/>
      <c r="FMJ448" s="127"/>
      <c r="FMK448" s="127"/>
      <c r="FML448" s="127"/>
      <c r="FMM448" s="127"/>
      <c r="FMN448" s="127"/>
      <c r="FMO448" s="127"/>
      <c r="FMP448" s="127"/>
      <c r="FMQ448" s="127"/>
      <c r="FMR448" s="127"/>
      <c r="FMS448" s="127"/>
      <c r="FMT448" s="127"/>
      <c r="FMU448" s="127"/>
      <c r="FMV448" s="127"/>
      <c r="FMW448" s="127"/>
      <c r="FMX448" s="127"/>
      <c r="FMY448" s="127"/>
      <c r="FMZ448" s="127"/>
      <c r="FNA448" s="127"/>
      <c r="FNB448" s="127"/>
      <c r="FNC448" s="127"/>
      <c r="FND448" s="127"/>
      <c r="FNE448" s="127"/>
      <c r="FNF448" s="127"/>
      <c r="FNG448" s="127"/>
      <c r="FNH448" s="127"/>
      <c r="FNI448" s="127"/>
      <c r="FNJ448" s="127"/>
      <c r="FNK448" s="127"/>
      <c r="FNL448" s="127"/>
      <c r="FNM448" s="127"/>
      <c r="FNN448" s="127"/>
      <c r="FNO448" s="127"/>
      <c r="FNP448" s="127"/>
      <c r="FNQ448" s="127"/>
      <c r="FNR448" s="127"/>
      <c r="FNS448" s="127"/>
      <c r="FNT448" s="127"/>
      <c r="FNU448" s="127"/>
      <c r="FNV448" s="127"/>
      <c r="FNW448" s="127"/>
      <c r="FNX448" s="127"/>
      <c r="FNY448" s="127"/>
      <c r="FNZ448" s="127"/>
      <c r="FOA448" s="127"/>
      <c r="FOB448" s="127"/>
      <c r="FOC448" s="127"/>
      <c r="FOD448" s="127"/>
      <c r="FOE448" s="127"/>
      <c r="FOF448" s="127"/>
      <c r="FOG448" s="127"/>
      <c r="FOH448" s="127"/>
      <c r="FOI448" s="127"/>
      <c r="FOJ448" s="127"/>
      <c r="FOK448" s="127"/>
      <c r="FOL448" s="127"/>
      <c r="FOM448" s="127"/>
      <c r="FON448" s="127"/>
      <c r="FOO448" s="127"/>
      <c r="FOP448" s="127"/>
      <c r="FOQ448" s="127"/>
      <c r="FOR448" s="127"/>
      <c r="FOS448" s="127"/>
      <c r="FOT448" s="127"/>
      <c r="FOU448" s="127"/>
      <c r="FOV448" s="127"/>
      <c r="FOW448" s="127"/>
      <c r="FOX448" s="127"/>
      <c r="FOY448" s="127"/>
      <c r="FOZ448" s="127"/>
      <c r="FPA448" s="127"/>
      <c r="FPB448" s="127"/>
      <c r="FPC448" s="127"/>
      <c r="FPD448" s="127"/>
      <c r="FPE448" s="127"/>
      <c r="FPF448" s="127"/>
      <c r="FPG448" s="127"/>
      <c r="FPH448" s="127"/>
      <c r="FPI448" s="127"/>
      <c r="FPJ448" s="127"/>
      <c r="FPK448" s="127"/>
      <c r="FPL448" s="127"/>
      <c r="FPM448" s="127"/>
      <c r="FPN448" s="127"/>
      <c r="FPO448" s="127"/>
      <c r="FPP448" s="127"/>
      <c r="FPQ448" s="127"/>
      <c r="FPR448" s="127"/>
      <c r="FPS448" s="127"/>
      <c r="FPT448" s="127"/>
      <c r="FPU448" s="127"/>
      <c r="FPV448" s="127"/>
      <c r="FPW448" s="127"/>
      <c r="FPX448" s="127"/>
      <c r="FPY448" s="127"/>
      <c r="FPZ448" s="127"/>
      <c r="FQA448" s="127"/>
      <c r="FQB448" s="127"/>
      <c r="FQC448" s="127"/>
      <c r="FQD448" s="127"/>
      <c r="FQE448" s="127"/>
      <c r="FQF448" s="127"/>
      <c r="FQG448" s="127"/>
      <c r="FQH448" s="127"/>
      <c r="FQI448" s="127"/>
      <c r="FQJ448" s="127"/>
      <c r="FQK448" s="127"/>
      <c r="FQL448" s="127"/>
      <c r="FQM448" s="127"/>
      <c r="FQN448" s="127"/>
      <c r="FQO448" s="127"/>
      <c r="FQP448" s="127"/>
      <c r="FQQ448" s="127"/>
      <c r="FQR448" s="127"/>
      <c r="FQS448" s="127"/>
      <c r="FQT448" s="127"/>
      <c r="FQU448" s="127"/>
      <c r="FQV448" s="127"/>
      <c r="FQW448" s="127"/>
      <c r="FQX448" s="127"/>
      <c r="FQY448" s="127"/>
      <c r="FQZ448" s="127"/>
      <c r="FRA448" s="127"/>
      <c r="FRB448" s="127"/>
      <c r="FRC448" s="127"/>
      <c r="FRD448" s="127"/>
      <c r="FRE448" s="127"/>
      <c r="FRF448" s="127"/>
      <c r="FRG448" s="127"/>
      <c r="FRH448" s="127"/>
      <c r="FRI448" s="127"/>
      <c r="FRJ448" s="127"/>
      <c r="FRK448" s="127"/>
      <c r="FRL448" s="127"/>
      <c r="FRM448" s="127"/>
      <c r="FRN448" s="127"/>
      <c r="FRO448" s="127"/>
      <c r="FRP448" s="127"/>
      <c r="FRQ448" s="127"/>
      <c r="FRR448" s="127"/>
      <c r="FRS448" s="127"/>
      <c r="FRT448" s="127"/>
      <c r="FRU448" s="127"/>
      <c r="FRV448" s="127"/>
      <c r="FRW448" s="127"/>
      <c r="FRX448" s="127"/>
      <c r="FRY448" s="127"/>
      <c r="FRZ448" s="127"/>
      <c r="FSA448" s="127"/>
      <c r="FSB448" s="127"/>
      <c r="FSC448" s="127"/>
      <c r="FSD448" s="127"/>
      <c r="FSE448" s="127"/>
      <c r="FSF448" s="127"/>
      <c r="FSG448" s="127"/>
      <c r="FSH448" s="127"/>
      <c r="FSI448" s="127"/>
      <c r="FSJ448" s="127"/>
      <c r="FSK448" s="127"/>
      <c r="FSL448" s="127"/>
      <c r="FSM448" s="127"/>
      <c r="FSN448" s="127"/>
      <c r="FSO448" s="127"/>
      <c r="FSP448" s="127"/>
      <c r="FSQ448" s="127"/>
      <c r="FSR448" s="127"/>
      <c r="FSS448" s="127"/>
      <c r="FST448" s="127"/>
      <c r="FSU448" s="127"/>
      <c r="FSV448" s="127"/>
      <c r="FSW448" s="127"/>
      <c r="FSX448" s="127"/>
      <c r="FSY448" s="127"/>
      <c r="FSZ448" s="127"/>
      <c r="FTA448" s="127"/>
      <c r="FTB448" s="127"/>
      <c r="FTC448" s="127"/>
      <c r="FTD448" s="127"/>
      <c r="FTE448" s="127"/>
      <c r="FTF448" s="127"/>
      <c r="FTG448" s="127"/>
      <c r="FTH448" s="127"/>
      <c r="FTI448" s="127"/>
      <c r="FTJ448" s="127"/>
      <c r="FTK448" s="127"/>
      <c r="FTL448" s="127"/>
      <c r="FTM448" s="127"/>
      <c r="FTN448" s="127"/>
      <c r="FTO448" s="127"/>
      <c r="FTP448" s="127"/>
      <c r="FTQ448" s="127"/>
      <c r="FTR448" s="127"/>
      <c r="FTS448" s="127"/>
      <c r="FTT448" s="127"/>
      <c r="FTU448" s="127"/>
      <c r="FTV448" s="127"/>
      <c r="FTW448" s="127"/>
      <c r="FTX448" s="127"/>
      <c r="FTY448" s="127"/>
      <c r="FTZ448" s="127"/>
      <c r="FUA448" s="127"/>
      <c r="FUB448" s="127"/>
      <c r="FUC448" s="127"/>
      <c r="FUD448" s="127"/>
      <c r="FUE448" s="127"/>
      <c r="FUF448" s="127"/>
      <c r="FUG448" s="127"/>
      <c r="FUH448" s="127"/>
      <c r="FUI448" s="127"/>
      <c r="FUJ448" s="127"/>
      <c r="FUK448" s="127"/>
      <c r="FUL448" s="127"/>
      <c r="FUN448" s="127"/>
      <c r="FUO448" s="127"/>
      <c r="FUP448" s="127"/>
      <c r="FUR448" s="127"/>
      <c r="FUS448" s="127"/>
      <c r="FUU448" s="127"/>
      <c r="FUV448" s="127"/>
      <c r="FUW448" s="127"/>
      <c r="FVJ448" s="127"/>
      <c r="FVK448" s="127"/>
      <c r="FVL448" s="127"/>
      <c r="FVM448" s="127"/>
      <c r="FVN448" s="127"/>
      <c r="FVO448" s="127"/>
      <c r="FVP448" s="127"/>
      <c r="FVQ448" s="127"/>
      <c r="FVR448" s="127"/>
      <c r="FVS448" s="127"/>
      <c r="FVT448" s="127"/>
      <c r="FVU448" s="127"/>
      <c r="FVV448" s="127"/>
      <c r="FVW448" s="127"/>
      <c r="FVX448" s="127"/>
      <c r="FVY448" s="127"/>
      <c r="FVZ448" s="127"/>
      <c r="FWA448" s="127"/>
      <c r="FWB448" s="127"/>
      <c r="FWC448" s="127"/>
      <c r="FWD448" s="127"/>
      <c r="FWE448" s="127"/>
      <c r="FWF448" s="127"/>
      <c r="FWG448" s="127"/>
      <c r="FWH448" s="127"/>
      <c r="FWI448" s="127"/>
      <c r="FWJ448" s="127"/>
      <c r="FWK448" s="127"/>
      <c r="FWL448" s="127"/>
      <c r="FWM448" s="127"/>
      <c r="FWN448" s="127"/>
      <c r="FWO448" s="127"/>
      <c r="FWP448" s="127"/>
      <c r="FWQ448" s="127"/>
      <c r="FWR448" s="127"/>
      <c r="FWS448" s="127"/>
      <c r="FWT448" s="127"/>
      <c r="FWU448" s="127"/>
      <c r="FWV448" s="127"/>
      <c r="FWW448" s="127"/>
      <c r="FWX448" s="127"/>
      <c r="FWY448" s="127"/>
      <c r="FWZ448" s="127"/>
      <c r="FXA448" s="127"/>
      <c r="FXB448" s="127"/>
      <c r="FXC448" s="127"/>
      <c r="FXD448" s="127"/>
      <c r="FXE448" s="127"/>
      <c r="FXF448" s="127"/>
      <c r="FXG448" s="127"/>
      <c r="FXH448" s="127"/>
      <c r="FXI448" s="127"/>
      <c r="FXJ448" s="127"/>
      <c r="FXK448" s="127"/>
      <c r="FXL448" s="127"/>
      <c r="FXM448" s="127"/>
      <c r="FXN448" s="127"/>
      <c r="FXO448" s="127"/>
      <c r="FXP448" s="127"/>
      <c r="FXQ448" s="127"/>
      <c r="FXR448" s="127"/>
      <c r="FXS448" s="127"/>
      <c r="FXT448" s="127"/>
      <c r="FXU448" s="127"/>
      <c r="FXV448" s="127"/>
      <c r="FXW448" s="127"/>
      <c r="FXX448" s="127"/>
      <c r="FXY448" s="127"/>
      <c r="FXZ448" s="127"/>
      <c r="FYA448" s="127"/>
      <c r="FYB448" s="127"/>
      <c r="FYC448" s="127"/>
      <c r="FYD448" s="127"/>
      <c r="FYE448" s="127"/>
      <c r="FYF448" s="127"/>
      <c r="FYG448" s="127"/>
      <c r="FYH448" s="127"/>
      <c r="FYI448" s="127"/>
      <c r="FYJ448" s="127"/>
      <c r="FYK448" s="127"/>
      <c r="FYL448" s="127"/>
      <c r="FYM448" s="127"/>
      <c r="FYN448" s="127"/>
      <c r="FYO448" s="127"/>
      <c r="FYP448" s="127"/>
      <c r="FYQ448" s="127"/>
      <c r="FYR448" s="127"/>
      <c r="FYS448" s="127"/>
      <c r="FYT448" s="127"/>
      <c r="FYU448" s="127"/>
      <c r="FYV448" s="127"/>
      <c r="FYW448" s="127"/>
      <c r="FYX448" s="127"/>
      <c r="FYY448" s="127"/>
      <c r="FYZ448" s="127"/>
      <c r="FZA448" s="127"/>
      <c r="FZB448" s="127"/>
      <c r="FZC448" s="127"/>
      <c r="FZD448" s="127"/>
      <c r="FZE448" s="127"/>
      <c r="FZF448" s="127"/>
      <c r="FZG448" s="127"/>
      <c r="FZH448" s="127"/>
      <c r="FZI448" s="127"/>
      <c r="FZJ448" s="127"/>
      <c r="FZK448" s="127"/>
      <c r="FZL448" s="127"/>
      <c r="FZM448" s="127"/>
      <c r="FZN448" s="127"/>
      <c r="FZO448" s="127"/>
      <c r="FZP448" s="127"/>
      <c r="FZQ448" s="127"/>
      <c r="FZR448" s="127"/>
      <c r="FZS448" s="127"/>
      <c r="FZT448" s="127"/>
      <c r="FZU448" s="127"/>
      <c r="FZV448" s="127"/>
      <c r="FZW448" s="127"/>
      <c r="FZX448" s="127"/>
      <c r="FZY448" s="127"/>
      <c r="FZZ448" s="127"/>
      <c r="GAA448" s="127"/>
      <c r="GAB448" s="127"/>
      <c r="GAC448" s="127"/>
      <c r="GAD448" s="127"/>
      <c r="GAE448" s="127"/>
      <c r="GAF448" s="127"/>
      <c r="GAG448" s="127"/>
      <c r="GAH448" s="127"/>
      <c r="GAI448" s="127"/>
      <c r="GAJ448" s="127"/>
      <c r="GAK448" s="127"/>
      <c r="GAL448" s="127"/>
      <c r="GAM448" s="127"/>
      <c r="GAN448" s="127"/>
      <c r="GAO448" s="127"/>
      <c r="GAP448" s="127"/>
      <c r="GAQ448" s="127"/>
      <c r="GAR448" s="127"/>
      <c r="GAS448" s="127"/>
      <c r="GAT448" s="127"/>
      <c r="GAU448" s="127"/>
      <c r="GAV448" s="127"/>
      <c r="GAW448" s="127"/>
      <c r="GAX448" s="127"/>
      <c r="GAY448" s="127"/>
      <c r="GAZ448" s="127"/>
      <c r="GBA448" s="127"/>
      <c r="GBB448" s="127"/>
      <c r="GBC448" s="127"/>
      <c r="GBD448" s="127"/>
      <c r="GBE448" s="127"/>
      <c r="GBF448" s="127"/>
      <c r="GBG448" s="127"/>
      <c r="GBH448" s="127"/>
      <c r="GBI448" s="127"/>
      <c r="GBJ448" s="127"/>
      <c r="GBK448" s="127"/>
      <c r="GBL448" s="127"/>
      <c r="GBM448" s="127"/>
      <c r="GBN448" s="127"/>
      <c r="GBO448" s="127"/>
      <c r="GBP448" s="127"/>
      <c r="GBQ448" s="127"/>
      <c r="GBR448" s="127"/>
      <c r="GBS448" s="127"/>
      <c r="GBT448" s="127"/>
      <c r="GBU448" s="127"/>
      <c r="GBV448" s="127"/>
      <c r="GBW448" s="127"/>
      <c r="GBX448" s="127"/>
      <c r="GBY448" s="127"/>
      <c r="GBZ448" s="127"/>
      <c r="GCA448" s="127"/>
      <c r="GCB448" s="127"/>
      <c r="GCC448" s="127"/>
      <c r="GCD448" s="127"/>
      <c r="GCE448" s="127"/>
      <c r="GCF448" s="127"/>
      <c r="GCG448" s="127"/>
      <c r="GCH448" s="127"/>
      <c r="GCI448" s="127"/>
      <c r="GCJ448" s="127"/>
      <c r="GCK448" s="127"/>
      <c r="GCL448" s="127"/>
      <c r="GCM448" s="127"/>
      <c r="GCN448" s="127"/>
      <c r="GCO448" s="127"/>
      <c r="GCP448" s="127"/>
      <c r="GCQ448" s="127"/>
      <c r="GCR448" s="127"/>
      <c r="GCS448" s="127"/>
      <c r="GCT448" s="127"/>
      <c r="GCU448" s="127"/>
      <c r="GCV448" s="127"/>
      <c r="GCW448" s="127"/>
      <c r="GCX448" s="127"/>
      <c r="GCY448" s="127"/>
      <c r="GCZ448" s="127"/>
      <c r="GDA448" s="127"/>
      <c r="GDB448" s="127"/>
      <c r="GDC448" s="127"/>
      <c r="GDD448" s="127"/>
      <c r="GDE448" s="127"/>
      <c r="GDF448" s="127"/>
      <c r="GDG448" s="127"/>
      <c r="GDH448" s="127"/>
      <c r="GDI448" s="127"/>
      <c r="GDJ448" s="127"/>
      <c r="GDK448" s="127"/>
      <c r="GDL448" s="127"/>
      <c r="GDM448" s="127"/>
      <c r="GDN448" s="127"/>
      <c r="GDO448" s="127"/>
      <c r="GDP448" s="127"/>
      <c r="GDQ448" s="127"/>
      <c r="GDR448" s="127"/>
      <c r="GDS448" s="127"/>
      <c r="GDT448" s="127"/>
      <c r="GDU448" s="127"/>
      <c r="GDV448" s="127"/>
      <c r="GDW448" s="127"/>
      <c r="GDX448" s="127"/>
      <c r="GDY448" s="127"/>
      <c r="GDZ448" s="127"/>
      <c r="GEA448" s="127"/>
      <c r="GEB448" s="127"/>
      <c r="GEC448" s="127"/>
      <c r="GED448" s="127"/>
      <c r="GEE448" s="127"/>
      <c r="GEF448" s="127"/>
      <c r="GEG448" s="127"/>
      <c r="GEH448" s="127"/>
      <c r="GEJ448" s="127"/>
      <c r="GEK448" s="127"/>
      <c r="GEL448" s="127"/>
      <c r="GEN448" s="127"/>
      <c r="GEO448" s="127"/>
      <c r="GEQ448" s="127"/>
      <c r="GER448" s="127"/>
      <c r="GES448" s="127"/>
      <c r="GFF448" s="127"/>
      <c r="GFG448" s="127"/>
      <c r="GFH448" s="127"/>
      <c r="GFI448" s="127"/>
      <c r="GFJ448" s="127"/>
      <c r="GFK448" s="127"/>
      <c r="GFL448" s="127"/>
      <c r="GFM448" s="127"/>
      <c r="GFN448" s="127"/>
      <c r="GFO448" s="127"/>
      <c r="GFP448" s="127"/>
      <c r="GFQ448" s="127"/>
      <c r="GFR448" s="127"/>
      <c r="GFS448" s="127"/>
      <c r="GFT448" s="127"/>
      <c r="GFU448" s="127"/>
      <c r="GFV448" s="127"/>
      <c r="GFW448" s="127"/>
      <c r="GFX448" s="127"/>
      <c r="GFY448" s="127"/>
      <c r="GFZ448" s="127"/>
      <c r="GGA448" s="127"/>
      <c r="GGB448" s="127"/>
      <c r="GGC448" s="127"/>
      <c r="GGD448" s="127"/>
      <c r="GGE448" s="127"/>
      <c r="GGF448" s="127"/>
      <c r="GGG448" s="127"/>
      <c r="GGH448" s="127"/>
      <c r="GGI448" s="127"/>
      <c r="GGJ448" s="127"/>
      <c r="GGK448" s="127"/>
      <c r="GGL448" s="127"/>
      <c r="GGM448" s="127"/>
      <c r="GGN448" s="127"/>
      <c r="GGO448" s="127"/>
      <c r="GGP448" s="127"/>
      <c r="GGQ448" s="127"/>
      <c r="GGR448" s="127"/>
      <c r="GGS448" s="127"/>
      <c r="GGT448" s="127"/>
      <c r="GGU448" s="127"/>
      <c r="GGV448" s="127"/>
      <c r="GGW448" s="127"/>
      <c r="GGX448" s="127"/>
      <c r="GGY448" s="127"/>
      <c r="GGZ448" s="127"/>
      <c r="GHA448" s="127"/>
      <c r="GHB448" s="127"/>
      <c r="GHC448" s="127"/>
      <c r="GHD448" s="127"/>
      <c r="GHE448" s="127"/>
      <c r="GHF448" s="127"/>
      <c r="GHG448" s="127"/>
      <c r="GHH448" s="127"/>
      <c r="GHI448" s="127"/>
      <c r="GHJ448" s="127"/>
      <c r="GHK448" s="127"/>
      <c r="GHL448" s="127"/>
      <c r="GHM448" s="127"/>
      <c r="GHN448" s="127"/>
      <c r="GHO448" s="127"/>
      <c r="GHP448" s="127"/>
      <c r="GHQ448" s="127"/>
      <c r="GHR448" s="127"/>
      <c r="GHS448" s="127"/>
      <c r="GHT448" s="127"/>
      <c r="GHU448" s="127"/>
      <c r="GHV448" s="127"/>
      <c r="GHW448" s="127"/>
      <c r="GHX448" s="127"/>
      <c r="GHY448" s="127"/>
      <c r="GHZ448" s="127"/>
      <c r="GIA448" s="127"/>
      <c r="GIB448" s="127"/>
      <c r="GIC448" s="127"/>
      <c r="GID448" s="127"/>
      <c r="GIE448" s="127"/>
      <c r="GIF448" s="127"/>
      <c r="GIG448" s="127"/>
      <c r="GIH448" s="127"/>
      <c r="GII448" s="127"/>
      <c r="GIJ448" s="127"/>
      <c r="GIK448" s="127"/>
      <c r="GIL448" s="127"/>
      <c r="GIM448" s="127"/>
      <c r="GIN448" s="127"/>
      <c r="GIO448" s="127"/>
      <c r="GIP448" s="127"/>
      <c r="GIQ448" s="127"/>
      <c r="GIR448" s="127"/>
      <c r="GIS448" s="127"/>
      <c r="GIT448" s="127"/>
      <c r="GIU448" s="127"/>
      <c r="GIV448" s="127"/>
      <c r="GIW448" s="127"/>
      <c r="GIX448" s="127"/>
      <c r="GIY448" s="127"/>
      <c r="GIZ448" s="127"/>
      <c r="GJA448" s="127"/>
      <c r="GJB448" s="127"/>
      <c r="GJC448" s="127"/>
      <c r="GJD448" s="127"/>
      <c r="GJE448" s="127"/>
      <c r="GJF448" s="127"/>
      <c r="GJG448" s="127"/>
      <c r="GJH448" s="127"/>
      <c r="GJI448" s="127"/>
      <c r="GJJ448" s="127"/>
      <c r="GJK448" s="127"/>
      <c r="GJL448" s="127"/>
      <c r="GJM448" s="127"/>
      <c r="GJN448" s="127"/>
      <c r="GJO448" s="127"/>
      <c r="GJP448" s="127"/>
      <c r="GJQ448" s="127"/>
      <c r="GJR448" s="127"/>
      <c r="GJS448" s="127"/>
      <c r="GJT448" s="127"/>
      <c r="GJU448" s="127"/>
      <c r="GJV448" s="127"/>
      <c r="GJW448" s="127"/>
      <c r="GJX448" s="127"/>
      <c r="GJY448" s="127"/>
      <c r="GJZ448" s="127"/>
      <c r="GKA448" s="127"/>
      <c r="GKB448" s="127"/>
      <c r="GKC448" s="127"/>
      <c r="GKD448" s="127"/>
      <c r="GKE448" s="127"/>
      <c r="GKF448" s="127"/>
      <c r="GKG448" s="127"/>
      <c r="GKH448" s="127"/>
      <c r="GKI448" s="127"/>
      <c r="GKJ448" s="127"/>
      <c r="GKK448" s="127"/>
      <c r="GKL448" s="127"/>
      <c r="GKM448" s="127"/>
      <c r="GKN448" s="127"/>
      <c r="GKO448" s="127"/>
      <c r="GKP448" s="127"/>
      <c r="GKQ448" s="127"/>
      <c r="GKR448" s="127"/>
      <c r="GKS448" s="127"/>
      <c r="GKT448" s="127"/>
      <c r="GKU448" s="127"/>
      <c r="GKV448" s="127"/>
      <c r="GKW448" s="127"/>
      <c r="GKX448" s="127"/>
      <c r="GKY448" s="127"/>
      <c r="GKZ448" s="127"/>
      <c r="GLA448" s="127"/>
      <c r="GLB448" s="127"/>
      <c r="GLC448" s="127"/>
      <c r="GLD448" s="127"/>
      <c r="GLE448" s="127"/>
      <c r="GLF448" s="127"/>
      <c r="GLG448" s="127"/>
      <c r="GLH448" s="127"/>
      <c r="GLI448" s="127"/>
      <c r="GLJ448" s="127"/>
      <c r="GLK448" s="127"/>
      <c r="GLL448" s="127"/>
      <c r="GLM448" s="127"/>
      <c r="GLN448" s="127"/>
      <c r="GLO448" s="127"/>
      <c r="GLP448" s="127"/>
      <c r="GLQ448" s="127"/>
      <c r="GLR448" s="127"/>
      <c r="GLS448" s="127"/>
      <c r="GLT448" s="127"/>
      <c r="GLU448" s="127"/>
      <c r="GLV448" s="127"/>
      <c r="GLW448" s="127"/>
      <c r="GLX448" s="127"/>
      <c r="GLY448" s="127"/>
      <c r="GLZ448" s="127"/>
      <c r="GMA448" s="127"/>
      <c r="GMB448" s="127"/>
      <c r="GMC448" s="127"/>
      <c r="GMD448" s="127"/>
      <c r="GME448" s="127"/>
      <c r="GMF448" s="127"/>
      <c r="GMG448" s="127"/>
      <c r="GMH448" s="127"/>
      <c r="GMI448" s="127"/>
      <c r="GMJ448" s="127"/>
      <c r="GMK448" s="127"/>
      <c r="GML448" s="127"/>
      <c r="GMM448" s="127"/>
      <c r="GMN448" s="127"/>
      <c r="GMO448" s="127"/>
      <c r="GMP448" s="127"/>
      <c r="GMQ448" s="127"/>
      <c r="GMR448" s="127"/>
      <c r="GMS448" s="127"/>
      <c r="GMT448" s="127"/>
      <c r="GMU448" s="127"/>
      <c r="GMV448" s="127"/>
      <c r="GMW448" s="127"/>
      <c r="GMX448" s="127"/>
      <c r="GMY448" s="127"/>
      <c r="GMZ448" s="127"/>
      <c r="GNA448" s="127"/>
      <c r="GNB448" s="127"/>
      <c r="GNC448" s="127"/>
      <c r="GND448" s="127"/>
      <c r="GNE448" s="127"/>
      <c r="GNF448" s="127"/>
      <c r="GNG448" s="127"/>
      <c r="GNH448" s="127"/>
      <c r="GNI448" s="127"/>
      <c r="GNJ448" s="127"/>
      <c r="GNK448" s="127"/>
      <c r="GNL448" s="127"/>
      <c r="GNM448" s="127"/>
      <c r="GNN448" s="127"/>
      <c r="GNO448" s="127"/>
      <c r="GNP448" s="127"/>
      <c r="GNQ448" s="127"/>
      <c r="GNR448" s="127"/>
      <c r="GNS448" s="127"/>
      <c r="GNT448" s="127"/>
      <c r="GNU448" s="127"/>
      <c r="GNV448" s="127"/>
      <c r="GNW448" s="127"/>
      <c r="GNX448" s="127"/>
      <c r="GNY448" s="127"/>
      <c r="GNZ448" s="127"/>
      <c r="GOA448" s="127"/>
      <c r="GOB448" s="127"/>
      <c r="GOC448" s="127"/>
      <c r="GOD448" s="127"/>
      <c r="GOF448" s="127"/>
      <c r="GOG448" s="127"/>
      <c r="GOH448" s="127"/>
      <c r="GOJ448" s="127"/>
      <c r="GOK448" s="127"/>
      <c r="GOM448" s="127"/>
      <c r="GON448" s="127"/>
      <c r="GOO448" s="127"/>
      <c r="GPB448" s="127"/>
      <c r="GPC448" s="127"/>
      <c r="GPD448" s="127"/>
      <c r="GPE448" s="127"/>
      <c r="GPF448" s="127"/>
      <c r="GPG448" s="127"/>
      <c r="GPH448" s="127"/>
      <c r="GPI448" s="127"/>
      <c r="GPJ448" s="127"/>
      <c r="GPK448" s="127"/>
      <c r="GPL448" s="127"/>
      <c r="GPM448" s="127"/>
      <c r="GPN448" s="127"/>
      <c r="GPO448" s="127"/>
      <c r="GPP448" s="127"/>
      <c r="GPQ448" s="127"/>
      <c r="GPR448" s="127"/>
      <c r="GPS448" s="127"/>
      <c r="GPT448" s="127"/>
      <c r="GPU448" s="127"/>
      <c r="GPV448" s="127"/>
      <c r="GPW448" s="127"/>
      <c r="GPX448" s="127"/>
      <c r="GPY448" s="127"/>
      <c r="GPZ448" s="127"/>
      <c r="GQA448" s="127"/>
      <c r="GQB448" s="127"/>
      <c r="GQC448" s="127"/>
      <c r="GQD448" s="127"/>
      <c r="GQE448" s="127"/>
      <c r="GQF448" s="127"/>
      <c r="GQG448" s="127"/>
      <c r="GQH448" s="127"/>
      <c r="GQI448" s="127"/>
      <c r="GQJ448" s="127"/>
      <c r="GQK448" s="127"/>
      <c r="GQL448" s="127"/>
      <c r="GQM448" s="127"/>
      <c r="GQN448" s="127"/>
      <c r="GQO448" s="127"/>
      <c r="GQP448" s="127"/>
      <c r="GQQ448" s="127"/>
      <c r="GQR448" s="127"/>
      <c r="GQS448" s="127"/>
      <c r="GQT448" s="127"/>
      <c r="GQU448" s="127"/>
      <c r="GQV448" s="127"/>
      <c r="GQW448" s="127"/>
      <c r="GQX448" s="127"/>
      <c r="GQY448" s="127"/>
      <c r="GQZ448" s="127"/>
      <c r="GRA448" s="127"/>
      <c r="GRB448" s="127"/>
      <c r="GRC448" s="127"/>
      <c r="GRD448" s="127"/>
      <c r="GRE448" s="127"/>
      <c r="GRF448" s="127"/>
      <c r="GRG448" s="127"/>
      <c r="GRH448" s="127"/>
      <c r="GRI448" s="127"/>
      <c r="GRJ448" s="127"/>
      <c r="GRK448" s="127"/>
      <c r="GRL448" s="127"/>
      <c r="GRM448" s="127"/>
      <c r="GRN448" s="127"/>
      <c r="GRO448" s="127"/>
      <c r="GRP448" s="127"/>
      <c r="GRQ448" s="127"/>
      <c r="GRR448" s="127"/>
      <c r="GRS448" s="127"/>
      <c r="GRT448" s="127"/>
      <c r="GRU448" s="127"/>
      <c r="GRV448" s="127"/>
      <c r="GRW448" s="127"/>
      <c r="GRX448" s="127"/>
      <c r="GRY448" s="127"/>
      <c r="GRZ448" s="127"/>
      <c r="GSA448" s="127"/>
      <c r="GSB448" s="127"/>
      <c r="GSC448" s="127"/>
      <c r="GSD448" s="127"/>
      <c r="GSE448" s="127"/>
      <c r="GSF448" s="127"/>
      <c r="GSG448" s="127"/>
      <c r="GSH448" s="127"/>
      <c r="GSI448" s="127"/>
      <c r="GSJ448" s="127"/>
      <c r="GSK448" s="127"/>
      <c r="GSL448" s="127"/>
      <c r="GSM448" s="127"/>
      <c r="GSN448" s="127"/>
      <c r="GSO448" s="127"/>
      <c r="GSP448" s="127"/>
      <c r="GSQ448" s="127"/>
      <c r="GSR448" s="127"/>
      <c r="GSS448" s="127"/>
      <c r="GST448" s="127"/>
      <c r="GSU448" s="127"/>
      <c r="GSV448" s="127"/>
      <c r="GSW448" s="127"/>
      <c r="GSX448" s="127"/>
      <c r="GSY448" s="127"/>
      <c r="GSZ448" s="127"/>
      <c r="GTA448" s="127"/>
      <c r="GTB448" s="127"/>
      <c r="GTC448" s="127"/>
      <c r="GTD448" s="127"/>
      <c r="GTE448" s="127"/>
      <c r="GTF448" s="127"/>
      <c r="GTG448" s="127"/>
      <c r="GTH448" s="127"/>
      <c r="GTI448" s="127"/>
      <c r="GTJ448" s="127"/>
      <c r="GTK448" s="127"/>
      <c r="GTL448" s="127"/>
      <c r="GTM448" s="127"/>
      <c r="GTN448" s="127"/>
      <c r="GTO448" s="127"/>
      <c r="GTP448" s="127"/>
      <c r="GTQ448" s="127"/>
      <c r="GTR448" s="127"/>
      <c r="GTS448" s="127"/>
      <c r="GTT448" s="127"/>
      <c r="GTU448" s="127"/>
      <c r="GTV448" s="127"/>
      <c r="GTW448" s="127"/>
      <c r="GTX448" s="127"/>
      <c r="GTY448" s="127"/>
      <c r="GTZ448" s="127"/>
      <c r="GUA448" s="127"/>
      <c r="GUB448" s="127"/>
      <c r="GUC448" s="127"/>
      <c r="GUD448" s="127"/>
      <c r="GUE448" s="127"/>
      <c r="GUF448" s="127"/>
      <c r="GUG448" s="127"/>
      <c r="GUH448" s="127"/>
      <c r="GUI448" s="127"/>
      <c r="GUJ448" s="127"/>
      <c r="GUK448" s="127"/>
      <c r="GUL448" s="127"/>
      <c r="GUM448" s="127"/>
      <c r="GUN448" s="127"/>
      <c r="GUO448" s="127"/>
      <c r="GUP448" s="127"/>
      <c r="GUQ448" s="127"/>
      <c r="GUR448" s="127"/>
      <c r="GUS448" s="127"/>
      <c r="GUT448" s="127"/>
      <c r="GUU448" s="127"/>
      <c r="GUV448" s="127"/>
      <c r="GUW448" s="127"/>
      <c r="GUX448" s="127"/>
      <c r="GUY448" s="127"/>
      <c r="GUZ448" s="127"/>
      <c r="GVA448" s="127"/>
      <c r="GVB448" s="127"/>
      <c r="GVC448" s="127"/>
      <c r="GVD448" s="127"/>
      <c r="GVE448" s="127"/>
      <c r="GVF448" s="127"/>
      <c r="GVG448" s="127"/>
      <c r="GVH448" s="127"/>
      <c r="GVI448" s="127"/>
      <c r="GVJ448" s="127"/>
      <c r="GVK448" s="127"/>
      <c r="GVL448" s="127"/>
      <c r="GVM448" s="127"/>
      <c r="GVN448" s="127"/>
      <c r="GVO448" s="127"/>
      <c r="GVP448" s="127"/>
      <c r="GVQ448" s="127"/>
      <c r="GVR448" s="127"/>
      <c r="GVS448" s="127"/>
      <c r="GVT448" s="127"/>
      <c r="GVU448" s="127"/>
      <c r="GVV448" s="127"/>
      <c r="GVW448" s="127"/>
      <c r="GVX448" s="127"/>
      <c r="GVY448" s="127"/>
      <c r="GVZ448" s="127"/>
      <c r="GWA448" s="127"/>
      <c r="GWB448" s="127"/>
      <c r="GWC448" s="127"/>
      <c r="GWD448" s="127"/>
      <c r="GWE448" s="127"/>
      <c r="GWF448" s="127"/>
      <c r="GWG448" s="127"/>
      <c r="GWH448" s="127"/>
      <c r="GWI448" s="127"/>
      <c r="GWJ448" s="127"/>
      <c r="GWK448" s="127"/>
      <c r="GWL448" s="127"/>
      <c r="GWM448" s="127"/>
      <c r="GWN448" s="127"/>
      <c r="GWO448" s="127"/>
      <c r="GWP448" s="127"/>
      <c r="GWQ448" s="127"/>
      <c r="GWR448" s="127"/>
      <c r="GWS448" s="127"/>
      <c r="GWT448" s="127"/>
      <c r="GWU448" s="127"/>
      <c r="GWV448" s="127"/>
      <c r="GWW448" s="127"/>
      <c r="GWX448" s="127"/>
      <c r="GWY448" s="127"/>
      <c r="GWZ448" s="127"/>
      <c r="GXA448" s="127"/>
      <c r="GXB448" s="127"/>
      <c r="GXC448" s="127"/>
      <c r="GXD448" s="127"/>
      <c r="GXE448" s="127"/>
      <c r="GXF448" s="127"/>
      <c r="GXG448" s="127"/>
      <c r="GXH448" s="127"/>
      <c r="GXI448" s="127"/>
      <c r="GXJ448" s="127"/>
      <c r="GXK448" s="127"/>
      <c r="GXL448" s="127"/>
      <c r="GXM448" s="127"/>
      <c r="GXN448" s="127"/>
      <c r="GXO448" s="127"/>
      <c r="GXP448" s="127"/>
      <c r="GXQ448" s="127"/>
      <c r="GXR448" s="127"/>
      <c r="GXS448" s="127"/>
      <c r="GXT448" s="127"/>
      <c r="GXU448" s="127"/>
      <c r="GXV448" s="127"/>
      <c r="GXW448" s="127"/>
      <c r="GXX448" s="127"/>
      <c r="GXY448" s="127"/>
      <c r="GXZ448" s="127"/>
      <c r="GYB448" s="127"/>
      <c r="GYC448" s="127"/>
      <c r="GYD448" s="127"/>
      <c r="GYF448" s="127"/>
      <c r="GYG448" s="127"/>
      <c r="GYI448" s="127"/>
      <c r="GYJ448" s="127"/>
      <c r="GYK448" s="127"/>
      <c r="GYX448" s="127"/>
      <c r="GYY448" s="127"/>
      <c r="GYZ448" s="127"/>
      <c r="GZA448" s="127"/>
      <c r="GZB448" s="127"/>
      <c r="GZC448" s="127"/>
      <c r="GZD448" s="127"/>
      <c r="GZE448" s="127"/>
      <c r="GZF448" s="127"/>
      <c r="GZG448" s="127"/>
      <c r="GZH448" s="127"/>
      <c r="GZI448" s="127"/>
      <c r="GZJ448" s="127"/>
      <c r="GZK448" s="127"/>
      <c r="GZL448" s="127"/>
      <c r="GZM448" s="127"/>
      <c r="GZN448" s="127"/>
      <c r="GZO448" s="127"/>
      <c r="GZP448" s="127"/>
      <c r="GZQ448" s="127"/>
      <c r="GZR448" s="127"/>
      <c r="GZS448" s="127"/>
      <c r="GZT448" s="127"/>
      <c r="GZU448" s="127"/>
      <c r="GZV448" s="127"/>
      <c r="GZW448" s="127"/>
      <c r="GZX448" s="127"/>
      <c r="GZY448" s="127"/>
      <c r="GZZ448" s="127"/>
      <c r="HAA448" s="127"/>
      <c r="HAB448" s="127"/>
      <c r="HAC448" s="127"/>
      <c r="HAD448" s="127"/>
      <c r="HAE448" s="127"/>
      <c r="HAF448" s="127"/>
      <c r="HAG448" s="127"/>
      <c r="HAH448" s="127"/>
      <c r="HAI448" s="127"/>
      <c r="HAJ448" s="127"/>
      <c r="HAK448" s="127"/>
      <c r="HAL448" s="127"/>
      <c r="HAM448" s="127"/>
      <c r="HAN448" s="127"/>
      <c r="HAO448" s="127"/>
      <c r="HAP448" s="127"/>
      <c r="HAQ448" s="127"/>
      <c r="HAR448" s="127"/>
      <c r="HAS448" s="127"/>
      <c r="HAT448" s="127"/>
      <c r="HAU448" s="127"/>
      <c r="HAV448" s="127"/>
      <c r="HAW448" s="127"/>
      <c r="HAX448" s="127"/>
      <c r="HAY448" s="127"/>
      <c r="HAZ448" s="127"/>
      <c r="HBA448" s="127"/>
      <c r="HBB448" s="127"/>
      <c r="HBC448" s="127"/>
      <c r="HBD448" s="127"/>
      <c r="HBE448" s="127"/>
      <c r="HBF448" s="127"/>
      <c r="HBG448" s="127"/>
      <c r="HBH448" s="127"/>
      <c r="HBI448" s="127"/>
      <c r="HBJ448" s="127"/>
      <c r="HBK448" s="127"/>
      <c r="HBL448" s="127"/>
      <c r="HBM448" s="127"/>
      <c r="HBN448" s="127"/>
      <c r="HBO448" s="127"/>
      <c r="HBP448" s="127"/>
      <c r="HBQ448" s="127"/>
      <c r="HBR448" s="127"/>
      <c r="HBS448" s="127"/>
      <c r="HBT448" s="127"/>
      <c r="HBU448" s="127"/>
      <c r="HBV448" s="127"/>
      <c r="HBW448" s="127"/>
      <c r="HBX448" s="127"/>
      <c r="HBY448" s="127"/>
      <c r="HBZ448" s="127"/>
      <c r="HCA448" s="127"/>
      <c r="HCB448" s="127"/>
      <c r="HCC448" s="127"/>
      <c r="HCD448" s="127"/>
      <c r="HCE448" s="127"/>
      <c r="HCF448" s="127"/>
      <c r="HCG448" s="127"/>
      <c r="HCH448" s="127"/>
      <c r="HCI448" s="127"/>
      <c r="HCJ448" s="127"/>
      <c r="HCK448" s="127"/>
      <c r="HCL448" s="127"/>
      <c r="HCM448" s="127"/>
      <c r="HCN448" s="127"/>
      <c r="HCO448" s="127"/>
      <c r="HCP448" s="127"/>
      <c r="HCQ448" s="127"/>
      <c r="HCR448" s="127"/>
      <c r="HCS448" s="127"/>
      <c r="HCT448" s="127"/>
      <c r="HCU448" s="127"/>
      <c r="HCV448" s="127"/>
      <c r="HCW448" s="127"/>
      <c r="HCX448" s="127"/>
      <c r="HCY448" s="127"/>
      <c r="HCZ448" s="127"/>
      <c r="HDA448" s="127"/>
      <c r="HDB448" s="127"/>
      <c r="HDC448" s="127"/>
      <c r="HDD448" s="127"/>
      <c r="HDE448" s="127"/>
      <c r="HDF448" s="127"/>
      <c r="HDG448" s="127"/>
      <c r="HDH448" s="127"/>
      <c r="HDI448" s="127"/>
      <c r="HDJ448" s="127"/>
      <c r="HDK448" s="127"/>
      <c r="HDL448" s="127"/>
      <c r="HDM448" s="127"/>
      <c r="HDN448" s="127"/>
      <c r="HDO448" s="127"/>
      <c r="HDP448" s="127"/>
      <c r="HDQ448" s="127"/>
      <c r="HDR448" s="127"/>
      <c r="HDS448" s="127"/>
      <c r="HDT448" s="127"/>
      <c r="HDU448" s="127"/>
      <c r="HDV448" s="127"/>
      <c r="HDW448" s="127"/>
      <c r="HDX448" s="127"/>
      <c r="HDY448" s="127"/>
      <c r="HDZ448" s="127"/>
      <c r="HEA448" s="127"/>
      <c r="HEB448" s="127"/>
      <c r="HEC448" s="127"/>
      <c r="HED448" s="127"/>
      <c r="HEE448" s="127"/>
      <c r="HEF448" s="127"/>
      <c r="HEG448" s="127"/>
      <c r="HEH448" s="127"/>
      <c r="HEI448" s="127"/>
      <c r="HEJ448" s="127"/>
      <c r="HEK448" s="127"/>
      <c r="HEL448" s="127"/>
      <c r="HEM448" s="127"/>
      <c r="HEN448" s="127"/>
      <c r="HEO448" s="127"/>
      <c r="HEP448" s="127"/>
      <c r="HEQ448" s="127"/>
      <c r="HER448" s="127"/>
      <c r="HES448" s="127"/>
      <c r="HET448" s="127"/>
      <c r="HEU448" s="127"/>
      <c r="HEV448" s="127"/>
      <c r="HEW448" s="127"/>
      <c r="HEX448" s="127"/>
      <c r="HEY448" s="127"/>
      <c r="HEZ448" s="127"/>
      <c r="HFA448" s="127"/>
      <c r="HFB448" s="127"/>
      <c r="HFC448" s="127"/>
      <c r="HFD448" s="127"/>
      <c r="HFE448" s="127"/>
      <c r="HFF448" s="127"/>
      <c r="HFG448" s="127"/>
      <c r="HFH448" s="127"/>
      <c r="HFI448" s="127"/>
      <c r="HFJ448" s="127"/>
      <c r="HFK448" s="127"/>
      <c r="HFL448" s="127"/>
      <c r="HFM448" s="127"/>
      <c r="HFN448" s="127"/>
      <c r="HFO448" s="127"/>
      <c r="HFP448" s="127"/>
      <c r="HFQ448" s="127"/>
      <c r="HFR448" s="127"/>
      <c r="HFS448" s="127"/>
      <c r="HFT448" s="127"/>
      <c r="HFU448" s="127"/>
      <c r="HFV448" s="127"/>
      <c r="HFW448" s="127"/>
      <c r="HFX448" s="127"/>
      <c r="HFY448" s="127"/>
      <c r="HFZ448" s="127"/>
      <c r="HGA448" s="127"/>
      <c r="HGB448" s="127"/>
      <c r="HGC448" s="127"/>
      <c r="HGD448" s="127"/>
      <c r="HGE448" s="127"/>
      <c r="HGF448" s="127"/>
      <c r="HGG448" s="127"/>
      <c r="HGH448" s="127"/>
      <c r="HGI448" s="127"/>
      <c r="HGJ448" s="127"/>
      <c r="HGK448" s="127"/>
      <c r="HGL448" s="127"/>
      <c r="HGM448" s="127"/>
      <c r="HGN448" s="127"/>
      <c r="HGO448" s="127"/>
      <c r="HGP448" s="127"/>
      <c r="HGQ448" s="127"/>
      <c r="HGR448" s="127"/>
      <c r="HGS448" s="127"/>
      <c r="HGT448" s="127"/>
      <c r="HGU448" s="127"/>
      <c r="HGV448" s="127"/>
      <c r="HGW448" s="127"/>
      <c r="HGX448" s="127"/>
      <c r="HGY448" s="127"/>
      <c r="HGZ448" s="127"/>
      <c r="HHA448" s="127"/>
      <c r="HHB448" s="127"/>
      <c r="HHC448" s="127"/>
      <c r="HHD448" s="127"/>
      <c r="HHE448" s="127"/>
      <c r="HHF448" s="127"/>
      <c r="HHG448" s="127"/>
      <c r="HHH448" s="127"/>
      <c r="HHI448" s="127"/>
      <c r="HHJ448" s="127"/>
      <c r="HHK448" s="127"/>
      <c r="HHL448" s="127"/>
      <c r="HHM448" s="127"/>
      <c r="HHN448" s="127"/>
      <c r="HHO448" s="127"/>
      <c r="HHP448" s="127"/>
      <c r="HHQ448" s="127"/>
      <c r="HHR448" s="127"/>
      <c r="HHS448" s="127"/>
      <c r="HHT448" s="127"/>
      <c r="HHU448" s="127"/>
      <c r="HHV448" s="127"/>
      <c r="HHX448" s="127"/>
      <c r="HHY448" s="127"/>
      <c r="HHZ448" s="127"/>
      <c r="HIB448" s="127"/>
      <c r="HIC448" s="127"/>
      <c r="HIE448" s="127"/>
      <c r="HIF448" s="127"/>
      <c r="HIG448" s="127"/>
      <c r="HIT448" s="127"/>
      <c r="HIU448" s="127"/>
      <c r="HIV448" s="127"/>
      <c r="HIW448" s="127"/>
      <c r="HIX448" s="127"/>
      <c r="HIY448" s="127"/>
      <c r="HIZ448" s="127"/>
      <c r="HJA448" s="127"/>
      <c r="HJB448" s="127"/>
      <c r="HJC448" s="127"/>
      <c r="HJD448" s="127"/>
      <c r="HJE448" s="127"/>
      <c r="HJF448" s="127"/>
      <c r="HJG448" s="127"/>
      <c r="HJH448" s="127"/>
      <c r="HJI448" s="127"/>
      <c r="HJJ448" s="127"/>
      <c r="HJK448" s="127"/>
      <c r="HJL448" s="127"/>
      <c r="HJM448" s="127"/>
      <c r="HJN448" s="127"/>
      <c r="HJO448" s="127"/>
      <c r="HJP448" s="127"/>
      <c r="HJQ448" s="127"/>
      <c r="HJR448" s="127"/>
      <c r="HJS448" s="127"/>
      <c r="HJT448" s="127"/>
      <c r="HJU448" s="127"/>
      <c r="HJV448" s="127"/>
      <c r="HJW448" s="127"/>
      <c r="HJX448" s="127"/>
      <c r="HJY448" s="127"/>
      <c r="HJZ448" s="127"/>
      <c r="HKA448" s="127"/>
      <c r="HKB448" s="127"/>
      <c r="HKC448" s="127"/>
      <c r="HKD448" s="127"/>
      <c r="HKE448" s="127"/>
      <c r="HKF448" s="127"/>
      <c r="HKG448" s="127"/>
      <c r="HKH448" s="127"/>
      <c r="HKI448" s="127"/>
      <c r="HKJ448" s="127"/>
      <c r="HKK448" s="127"/>
      <c r="HKL448" s="127"/>
      <c r="HKM448" s="127"/>
      <c r="HKN448" s="127"/>
      <c r="HKO448" s="127"/>
      <c r="HKP448" s="127"/>
      <c r="HKQ448" s="127"/>
      <c r="HKR448" s="127"/>
      <c r="HKS448" s="127"/>
      <c r="HKT448" s="127"/>
      <c r="HKU448" s="127"/>
      <c r="HKV448" s="127"/>
      <c r="HKW448" s="127"/>
      <c r="HKX448" s="127"/>
      <c r="HKY448" s="127"/>
      <c r="HKZ448" s="127"/>
      <c r="HLA448" s="127"/>
      <c r="HLB448" s="127"/>
      <c r="HLC448" s="127"/>
      <c r="HLD448" s="127"/>
      <c r="HLE448" s="127"/>
      <c r="HLF448" s="127"/>
      <c r="HLG448" s="127"/>
      <c r="HLH448" s="127"/>
      <c r="HLI448" s="127"/>
      <c r="HLJ448" s="127"/>
      <c r="HLK448" s="127"/>
      <c r="HLL448" s="127"/>
      <c r="HLM448" s="127"/>
      <c r="HLN448" s="127"/>
      <c r="HLO448" s="127"/>
      <c r="HLP448" s="127"/>
      <c r="HLQ448" s="127"/>
      <c r="HLR448" s="127"/>
      <c r="HLS448" s="127"/>
      <c r="HLT448" s="127"/>
      <c r="HLU448" s="127"/>
      <c r="HLV448" s="127"/>
      <c r="HLW448" s="127"/>
      <c r="HLX448" s="127"/>
      <c r="HLY448" s="127"/>
      <c r="HLZ448" s="127"/>
      <c r="HMA448" s="127"/>
      <c r="HMB448" s="127"/>
      <c r="HMC448" s="127"/>
      <c r="HMD448" s="127"/>
      <c r="HME448" s="127"/>
      <c r="HMF448" s="127"/>
      <c r="HMG448" s="127"/>
      <c r="HMH448" s="127"/>
      <c r="HMI448" s="127"/>
      <c r="HMJ448" s="127"/>
      <c r="HMK448" s="127"/>
      <c r="HML448" s="127"/>
      <c r="HMM448" s="127"/>
      <c r="HMN448" s="127"/>
      <c r="HMO448" s="127"/>
      <c r="HMP448" s="127"/>
      <c r="HMQ448" s="127"/>
      <c r="HMR448" s="127"/>
      <c r="HMS448" s="127"/>
      <c r="HMT448" s="127"/>
      <c r="HMU448" s="127"/>
      <c r="HMV448" s="127"/>
      <c r="HMW448" s="127"/>
      <c r="HMX448" s="127"/>
      <c r="HMY448" s="127"/>
      <c r="HMZ448" s="127"/>
      <c r="HNA448" s="127"/>
      <c r="HNB448" s="127"/>
      <c r="HNC448" s="127"/>
      <c r="HND448" s="127"/>
      <c r="HNE448" s="127"/>
      <c r="HNF448" s="127"/>
      <c r="HNG448" s="127"/>
      <c r="HNH448" s="127"/>
      <c r="HNI448" s="127"/>
      <c r="HNJ448" s="127"/>
      <c r="HNK448" s="127"/>
      <c r="HNL448" s="127"/>
      <c r="HNM448" s="127"/>
      <c r="HNN448" s="127"/>
      <c r="HNO448" s="127"/>
      <c r="HNP448" s="127"/>
      <c r="HNQ448" s="127"/>
      <c r="HNR448" s="127"/>
      <c r="HNS448" s="127"/>
      <c r="HNT448" s="127"/>
      <c r="HNU448" s="127"/>
      <c r="HNV448" s="127"/>
      <c r="HNW448" s="127"/>
      <c r="HNX448" s="127"/>
      <c r="HNY448" s="127"/>
      <c r="HNZ448" s="127"/>
      <c r="HOA448" s="127"/>
      <c r="HOB448" s="127"/>
      <c r="HOC448" s="127"/>
      <c r="HOD448" s="127"/>
      <c r="HOE448" s="127"/>
      <c r="HOF448" s="127"/>
      <c r="HOG448" s="127"/>
      <c r="HOH448" s="127"/>
      <c r="HOI448" s="127"/>
      <c r="HOJ448" s="127"/>
      <c r="HOK448" s="127"/>
      <c r="HOL448" s="127"/>
      <c r="HOM448" s="127"/>
      <c r="HON448" s="127"/>
      <c r="HOO448" s="127"/>
      <c r="HOP448" s="127"/>
      <c r="HOQ448" s="127"/>
      <c r="HOR448" s="127"/>
      <c r="HOS448" s="127"/>
      <c r="HOT448" s="127"/>
      <c r="HOU448" s="127"/>
      <c r="HOV448" s="127"/>
      <c r="HOW448" s="127"/>
      <c r="HOX448" s="127"/>
      <c r="HOY448" s="127"/>
      <c r="HOZ448" s="127"/>
      <c r="HPA448" s="127"/>
      <c r="HPB448" s="127"/>
      <c r="HPC448" s="127"/>
      <c r="HPD448" s="127"/>
      <c r="HPE448" s="127"/>
      <c r="HPF448" s="127"/>
      <c r="HPG448" s="127"/>
      <c r="HPH448" s="127"/>
      <c r="HPI448" s="127"/>
      <c r="HPJ448" s="127"/>
      <c r="HPK448" s="127"/>
      <c r="HPL448" s="127"/>
      <c r="HPM448" s="127"/>
      <c r="HPN448" s="127"/>
      <c r="HPO448" s="127"/>
      <c r="HPP448" s="127"/>
      <c r="HPQ448" s="127"/>
      <c r="HPR448" s="127"/>
      <c r="HPS448" s="127"/>
      <c r="HPT448" s="127"/>
      <c r="HPU448" s="127"/>
      <c r="HPV448" s="127"/>
      <c r="HPW448" s="127"/>
      <c r="HPX448" s="127"/>
      <c r="HPY448" s="127"/>
      <c r="HPZ448" s="127"/>
      <c r="HQA448" s="127"/>
      <c r="HQB448" s="127"/>
      <c r="HQC448" s="127"/>
      <c r="HQD448" s="127"/>
      <c r="HQE448" s="127"/>
      <c r="HQF448" s="127"/>
      <c r="HQG448" s="127"/>
      <c r="HQH448" s="127"/>
      <c r="HQI448" s="127"/>
      <c r="HQJ448" s="127"/>
      <c r="HQK448" s="127"/>
      <c r="HQL448" s="127"/>
      <c r="HQM448" s="127"/>
      <c r="HQN448" s="127"/>
      <c r="HQO448" s="127"/>
      <c r="HQP448" s="127"/>
      <c r="HQQ448" s="127"/>
      <c r="HQR448" s="127"/>
      <c r="HQS448" s="127"/>
      <c r="HQT448" s="127"/>
      <c r="HQU448" s="127"/>
      <c r="HQV448" s="127"/>
      <c r="HQW448" s="127"/>
      <c r="HQX448" s="127"/>
      <c r="HQY448" s="127"/>
      <c r="HQZ448" s="127"/>
      <c r="HRA448" s="127"/>
      <c r="HRB448" s="127"/>
      <c r="HRC448" s="127"/>
      <c r="HRD448" s="127"/>
      <c r="HRE448" s="127"/>
      <c r="HRF448" s="127"/>
      <c r="HRG448" s="127"/>
      <c r="HRH448" s="127"/>
      <c r="HRI448" s="127"/>
      <c r="HRJ448" s="127"/>
      <c r="HRK448" s="127"/>
      <c r="HRL448" s="127"/>
      <c r="HRM448" s="127"/>
      <c r="HRN448" s="127"/>
      <c r="HRO448" s="127"/>
      <c r="HRP448" s="127"/>
      <c r="HRQ448" s="127"/>
      <c r="HRR448" s="127"/>
      <c r="HRT448" s="127"/>
      <c r="HRU448" s="127"/>
      <c r="HRV448" s="127"/>
      <c r="HRX448" s="127"/>
      <c r="HRY448" s="127"/>
      <c r="HSA448" s="127"/>
      <c r="HSB448" s="127"/>
      <c r="HSC448" s="127"/>
      <c r="HSP448" s="127"/>
      <c r="HSQ448" s="127"/>
      <c r="HSR448" s="127"/>
      <c r="HSS448" s="127"/>
      <c r="HST448" s="127"/>
      <c r="HSU448" s="127"/>
      <c r="HSV448" s="127"/>
      <c r="HSW448" s="127"/>
      <c r="HSX448" s="127"/>
      <c r="HSY448" s="127"/>
      <c r="HSZ448" s="127"/>
      <c r="HTA448" s="127"/>
      <c r="HTB448" s="127"/>
      <c r="HTC448" s="127"/>
      <c r="HTD448" s="127"/>
      <c r="HTE448" s="127"/>
      <c r="HTF448" s="127"/>
      <c r="HTG448" s="127"/>
      <c r="HTH448" s="127"/>
      <c r="HTI448" s="127"/>
      <c r="HTJ448" s="127"/>
      <c r="HTK448" s="127"/>
      <c r="HTL448" s="127"/>
      <c r="HTM448" s="127"/>
      <c r="HTN448" s="127"/>
      <c r="HTO448" s="127"/>
      <c r="HTP448" s="127"/>
      <c r="HTQ448" s="127"/>
      <c r="HTR448" s="127"/>
      <c r="HTS448" s="127"/>
      <c r="HTT448" s="127"/>
      <c r="HTU448" s="127"/>
      <c r="HTV448" s="127"/>
      <c r="HTW448" s="127"/>
      <c r="HTX448" s="127"/>
      <c r="HTY448" s="127"/>
      <c r="HTZ448" s="127"/>
      <c r="HUA448" s="127"/>
      <c r="HUB448" s="127"/>
      <c r="HUC448" s="127"/>
      <c r="HUD448" s="127"/>
      <c r="HUE448" s="127"/>
      <c r="HUF448" s="127"/>
      <c r="HUG448" s="127"/>
      <c r="HUH448" s="127"/>
      <c r="HUI448" s="127"/>
      <c r="HUJ448" s="127"/>
      <c r="HUK448" s="127"/>
      <c r="HUL448" s="127"/>
      <c r="HUM448" s="127"/>
      <c r="HUN448" s="127"/>
      <c r="HUO448" s="127"/>
      <c r="HUP448" s="127"/>
      <c r="HUQ448" s="127"/>
      <c r="HUR448" s="127"/>
      <c r="HUS448" s="127"/>
      <c r="HUT448" s="127"/>
      <c r="HUU448" s="127"/>
      <c r="HUV448" s="127"/>
      <c r="HUW448" s="127"/>
      <c r="HUX448" s="127"/>
      <c r="HUY448" s="127"/>
      <c r="HUZ448" s="127"/>
      <c r="HVA448" s="127"/>
      <c r="HVB448" s="127"/>
      <c r="HVC448" s="127"/>
      <c r="HVD448" s="127"/>
      <c r="HVE448" s="127"/>
      <c r="HVF448" s="127"/>
      <c r="HVG448" s="127"/>
      <c r="HVH448" s="127"/>
      <c r="HVI448" s="127"/>
      <c r="HVJ448" s="127"/>
      <c r="HVK448" s="127"/>
      <c r="HVL448" s="127"/>
      <c r="HVM448" s="127"/>
      <c r="HVN448" s="127"/>
      <c r="HVO448" s="127"/>
      <c r="HVP448" s="127"/>
      <c r="HVQ448" s="127"/>
      <c r="HVR448" s="127"/>
      <c r="HVS448" s="127"/>
      <c r="HVT448" s="127"/>
      <c r="HVU448" s="127"/>
      <c r="HVV448" s="127"/>
      <c r="HVW448" s="127"/>
      <c r="HVX448" s="127"/>
      <c r="HVY448" s="127"/>
      <c r="HVZ448" s="127"/>
      <c r="HWA448" s="127"/>
      <c r="HWB448" s="127"/>
      <c r="HWC448" s="127"/>
      <c r="HWD448" s="127"/>
      <c r="HWE448" s="127"/>
      <c r="HWF448" s="127"/>
      <c r="HWG448" s="127"/>
      <c r="HWH448" s="127"/>
      <c r="HWI448" s="127"/>
      <c r="HWJ448" s="127"/>
      <c r="HWK448" s="127"/>
      <c r="HWL448" s="127"/>
      <c r="HWM448" s="127"/>
      <c r="HWN448" s="127"/>
      <c r="HWO448" s="127"/>
      <c r="HWP448" s="127"/>
      <c r="HWQ448" s="127"/>
      <c r="HWR448" s="127"/>
      <c r="HWS448" s="127"/>
      <c r="HWT448" s="127"/>
      <c r="HWU448" s="127"/>
      <c r="HWV448" s="127"/>
      <c r="HWW448" s="127"/>
      <c r="HWX448" s="127"/>
      <c r="HWY448" s="127"/>
      <c r="HWZ448" s="127"/>
      <c r="HXA448" s="127"/>
      <c r="HXB448" s="127"/>
      <c r="HXC448" s="127"/>
      <c r="HXD448" s="127"/>
      <c r="HXE448" s="127"/>
      <c r="HXF448" s="127"/>
      <c r="HXG448" s="127"/>
      <c r="HXH448" s="127"/>
      <c r="HXI448" s="127"/>
      <c r="HXJ448" s="127"/>
      <c r="HXK448" s="127"/>
      <c r="HXL448" s="127"/>
      <c r="HXM448" s="127"/>
      <c r="HXN448" s="127"/>
      <c r="HXO448" s="127"/>
      <c r="HXP448" s="127"/>
      <c r="HXQ448" s="127"/>
      <c r="HXR448" s="127"/>
      <c r="HXS448" s="127"/>
      <c r="HXT448" s="127"/>
      <c r="HXU448" s="127"/>
      <c r="HXV448" s="127"/>
      <c r="HXW448" s="127"/>
      <c r="HXX448" s="127"/>
      <c r="HXY448" s="127"/>
      <c r="HXZ448" s="127"/>
      <c r="HYA448" s="127"/>
      <c r="HYB448" s="127"/>
      <c r="HYC448" s="127"/>
      <c r="HYD448" s="127"/>
      <c r="HYE448" s="127"/>
      <c r="HYF448" s="127"/>
      <c r="HYG448" s="127"/>
      <c r="HYH448" s="127"/>
      <c r="HYI448" s="127"/>
      <c r="HYJ448" s="127"/>
      <c r="HYK448" s="127"/>
      <c r="HYL448" s="127"/>
      <c r="HYM448" s="127"/>
      <c r="HYN448" s="127"/>
      <c r="HYO448" s="127"/>
      <c r="HYP448" s="127"/>
      <c r="HYQ448" s="127"/>
      <c r="HYR448" s="127"/>
      <c r="HYS448" s="127"/>
      <c r="HYT448" s="127"/>
      <c r="HYU448" s="127"/>
      <c r="HYV448" s="127"/>
      <c r="HYW448" s="127"/>
      <c r="HYX448" s="127"/>
      <c r="HYY448" s="127"/>
      <c r="HYZ448" s="127"/>
      <c r="HZA448" s="127"/>
      <c r="HZB448" s="127"/>
      <c r="HZC448" s="127"/>
      <c r="HZD448" s="127"/>
      <c r="HZE448" s="127"/>
      <c r="HZF448" s="127"/>
      <c r="HZG448" s="127"/>
      <c r="HZH448" s="127"/>
      <c r="HZI448" s="127"/>
      <c r="HZJ448" s="127"/>
      <c r="HZK448" s="127"/>
      <c r="HZL448" s="127"/>
      <c r="HZM448" s="127"/>
      <c r="HZN448" s="127"/>
      <c r="HZO448" s="127"/>
      <c r="HZP448" s="127"/>
      <c r="HZQ448" s="127"/>
      <c r="HZR448" s="127"/>
      <c r="HZS448" s="127"/>
      <c r="HZT448" s="127"/>
      <c r="HZU448" s="127"/>
      <c r="HZV448" s="127"/>
      <c r="HZW448" s="127"/>
      <c r="HZX448" s="127"/>
      <c r="HZY448" s="127"/>
      <c r="HZZ448" s="127"/>
      <c r="IAA448" s="127"/>
      <c r="IAB448" s="127"/>
      <c r="IAC448" s="127"/>
      <c r="IAD448" s="127"/>
      <c r="IAE448" s="127"/>
      <c r="IAF448" s="127"/>
      <c r="IAG448" s="127"/>
      <c r="IAH448" s="127"/>
      <c r="IAI448" s="127"/>
      <c r="IAJ448" s="127"/>
      <c r="IAK448" s="127"/>
      <c r="IAL448" s="127"/>
      <c r="IAM448" s="127"/>
      <c r="IAN448" s="127"/>
      <c r="IAO448" s="127"/>
      <c r="IAP448" s="127"/>
      <c r="IAQ448" s="127"/>
      <c r="IAR448" s="127"/>
      <c r="IAS448" s="127"/>
      <c r="IAT448" s="127"/>
      <c r="IAU448" s="127"/>
      <c r="IAV448" s="127"/>
      <c r="IAW448" s="127"/>
      <c r="IAX448" s="127"/>
      <c r="IAY448" s="127"/>
      <c r="IAZ448" s="127"/>
      <c r="IBA448" s="127"/>
      <c r="IBB448" s="127"/>
      <c r="IBC448" s="127"/>
      <c r="IBD448" s="127"/>
      <c r="IBE448" s="127"/>
      <c r="IBF448" s="127"/>
      <c r="IBG448" s="127"/>
      <c r="IBH448" s="127"/>
      <c r="IBI448" s="127"/>
      <c r="IBJ448" s="127"/>
      <c r="IBK448" s="127"/>
      <c r="IBL448" s="127"/>
      <c r="IBM448" s="127"/>
      <c r="IBN448" s="127"/>
      <c r="IBP448" s="127"/>
      <c r="IBQ448" s="127"/>
      <c r="IBR448" s="127"/>
      <c r="IBT448" s="127"/>
      <c r="IBU448" s="127"/>
      <c r="IBW448" s="127"/>
      <c r="IBX448" s="127"/>
      <c r="IBY448" s="127"/>
      <c r="ICL448" s="127"/>
      <c r="ICM448" s="127"/>
      <c r="ICN448" s="127"/>
      <c r="ICO448" s="127"/>
      <c r="ICP448" s="127"/>
      <c r="ICQ448" s="127"/>
      <c r="ICR448" s="127"/>
      <c r="ICS448" s="127"/>
      <c r="ICT448" s="127"/>
      <c r="ICU448" s="127"/>
      <c r="ICV448" s="127"/>
      <c r="ICW448" s="127"/>
      <c r="ICX448" s="127"/>
      <c r="ICY448" s="127"/>
      <c r="ICZ448" s="127"/>
      <c r="IDA448" s="127"/>
      <c r="IDB448" s="127"/>
      <c r="IDC448" s="127"/>
      <c r="IDD448" s="127"/>
      <c r="IDE448" s="127"/>
      <c r="IDF448" s="127"/>
      <c r="IDG448" s="127"/>
      <c r="IDH448" s="127"/>
      <c r="IDI448" s="127"/>
      <c r="IDJ448" s="127"/>
      <c r="IDK448" s="127"/>
      <c r="IDL448" s="127"/>
      <c r="IDM448" s="127"/>
      <c r="IDN448" s="127"/>
      <c r="IDO448" s="127"/>
      <c r="IDP448" s="127"/>
      <c r="IDQ448" s="127"/>
      <c r="IDR448" s="127"/>
      <c r="IDS448" s="127"/>
      <c r="IDT448" s="127"/>
      <c r="IDU448" s="127"/>
      <c r="IDV448" s="127"/>
      <c r="IDW448" s="127"/>
      <c r="IDX448" s="127"/>
      <c r="IDY448" s="127"/>
      <c r="IDZ448" s="127"/>
      <c r="IEA448" s="127"/>
      <c r="IEB448" s="127"/>
      <c r="IEC448" s="127"/>
      <c r="IED448" s="127"/>
      <c r="IEE448" s="127"/>
      <c r="IEF448" s="127"/>
      <c r="IEG448" s="127"/>
      <c r="IEH448" s="127"/>
      <c r="IEI448" s="127"/>
      <c r="IEJ448" s="127"/>
      <c r="IEK448" s="127"/>
      <c r="IEL448" s="127"/>
      <c r="IEM448" s="127"/>
      <c r="IEN448" s="127"/>
      <c r="IEO448" s="127"/>
      <c r="IEP448" s="127"/>
      <c r="IEQ448" s="127"/>
      <c r="IER448" s="127"/>
      <c r="IES448" s="127"/>
      <c r="IET448" s="127"/>
      <c r="IEU448" s="127"/>
      <c r="IEV448" s="127"/>
      <c r="IEW448" s="127"/>
      <c r="IEX448" s="127"/>
      <c r="IEY448" s="127"/>
      <c r="IEZ448" s="127"/>
      <c r="IFA448" s="127"/>
      <c r="IFB448" s="127"/>
      <c r="IFC448" s="127"/>
      <c r="IFD448" s="127"/>
      <c r="IFE448" s="127"/>
      <c r="IFF448" s="127"/>
      <c r="IFG448" s="127"/>
      <c r="IFH448" s="127"/>
      <c r="IFI448" s="127"/>
      <c r="IFJ448" s="127"/>
      <c r="IFK448" s="127"/>
      <c r="IFL448" s="127"/>
      <c r="IFM448" s="127"/>
      <c r="IFN448" s="127"/>
      <c r="IFO448" s="127"/>
      <c r="IFP448" s="127"/>
      <c r="IFQ448" s="127"/>
      <c r="IFR448" s="127"/>
      <c r="IFS448" s="127"/>
      <c r="IFT448" s="127"/>
      <c r="IFU448" s="127"/>
      <c r="IFV448" s="127"/>
      <c r="IFW448" s="127"/>
      <c r="IFX448" s="127"/>
      <c r="IFY448" s="127"/>
      <c r="IFZ448" s="127"/>
      <c r="IGA448" s="127"/>
      <c r="IGB448" s="127"/>
      <c r="IGC448" s="127"/>
      <c r="IGD448" s="127"/>
      <c r="IGE448" s="127"/>
      <c r="IGF448" s="127"/>
      <c r="IGG448" s="127"/>
      <c r="IGH448" s="127"/>
      <c r="IGI448" s="127"/>
      <c r="IGJ448" s="127"/>
      <c r="IGK448" s="127"/>
      <c r="IGL448" s="127"/>
      <c r="IGM448" s="127"/>
      <c r="IGN448" s="127"/>
      <c r="IGO448" s="127"/>
      <c r="IGP448" s="127"/>
      <c r="IGQ448" s="127"/>
      <c r="IGR448" s="127"/>
      <c r="IGS448" s="127"/>
      <c r="IGT448" s="127"/>
      <c r="IGU448" s="127"/>
      <c r="IGV448" s="127"/>
      <c r="IGW448" s="127"/>
      <c r="IGX448" s="127"/>
      <c r="IGY448" s="127"/>
      <c r="IGZ448" s="127"/>
      <c r="IHA448" s="127"/>
      <c r="IHB448" s="127"/>
      <c r="IHC448" s="127"/>
      <c r="IHD448" s="127"/>
      <c r="IHE448" s="127"/>
      <c r="IHF448" s="127"/>
      <c r="IHG448" s="127"/>
      <c r="IHH448" s="127"/>
      <c r="IHI448" s="127"/>
      <c r="IHJ448" s="127"/>
      <c r="IHK448" s="127"/>
      <c r="IHL448" s="127"/>
      <c r="IHM448" s="127"/>
      <c r="IHN448" s="127"/>
      <c r="IHO448" s="127"/>
      <c r="IHP448" s="127"/>
      <c r="IHQ448" s="127"/>
      <c r="IHR448" s="127"/>
      <c r="IHS448" s="127"/>
      <c r="IHT448" s="127"/>
      <c r="IHU448" s="127"/>
      <c r="IHV448" s="127"/>
      <c r="IHW448" s="127"/>
      <c r="IHX448" s="127"/>
      <c r="IHY448" s="127"/>
      <c r="IHZ448" s="127"/>
      <c r="IIA448" s="127"/>
      <c r="IIB448" s="127"/>
      <c r="IIC448" s="127"/>
      <c r="IID448" s="127"/>
      <c r="IIE448" s="127"/>
      <c r="IIF448" s="127"/>
      <c r="IIG448" s="127"/>
      <c r="IIH448" s="127"/>
      <c r="III448" s="127"/>
      <c r="IIJ448" s="127"/>
      <c r="IIK448" s="127"/>
      <c r="IIL448" s="127"/>
      <c r="IIM448" s="127"/>
      <c r="IIN448" s="127"/>
      <c r="IIO448" s="127"/>
      <c r="IIP448" s="127"/>
      <c r="IIQ448" s="127"/>
      <c r="IIR448" s="127"/>
      <c r="IIS448" s="127"/>
      <c r="IIT448" s="127"/>
      <c r="IIU448" s="127"/>
      <c r="IIV448" s="127"/>
      <c r="IIW448" s="127"/>
      <c r="IIX448" s="127"/>
      <c r="IIY448" s="127"/>
      <c r="IIZ448" s="127"/>
      <c r="IJA448" s="127"/>
      <c r="IJB448" s="127"/>
      <c r="IJC448" s="127"/>
      <c r="IJD448" s="127"/>
      <c r="IJE448" s="127"/>
      <c r="IJF448" s="127"/>
      <c r="IJG448" s="127"/>
      <c r="IJH448" s="127"/>
      <c r="IJI448" s="127"/>
      <c r="IJJ448" s="127"/>
      <c r="IJK448" s="127"/>
      <c r="IJL448" s="127"/>
      <c r="IJM448" s="127"/>
      <c r="IJN448" s="127"/>
      <c r="IJO448" s="127"/>
      <c r="IJP448" s="127"/>
      <c r="IJQ448" s="127"/>
      <c r="IJR448" s="127"/>
      <c r="IJS448" s="127"/>
      <c r="IJT448" s="127"/>
      <c r="IJU448" s="127"/>
      <c r="IJV448" s="127"/>
      <c r="IJW448" s="127"/>
      <c r="IJX448" s="127"/>
      <c r="IJY448" s="127"/>
      <c r="IJZ448" s="127"/>
      <c r="IKA448" s="127"/>
      <c r="IKB448" s="127"/>
      <c r="IKC448" s="127"/>
      <c r="IKD448" s="127"/>
      <c r="IKE448" s="127"/>
      <c r="IKF448" s="127"/>
      <c r="IKG448" s="127"/>
      <c r="IKH448" s="127"/>
      <c r="IKI448" s="127"/>
      <c r="IKJ448" s="127"/>
      <c r="IKK448" s="127"/>
      <c r="IKL448" s="127"/>
      <c r="IKM448" s="127"/>
      <c r="IKN448" s="127"/>
      <c r="IKO448" s="127"/>
      <c r="IKP448" s="127"/>
      <c r="IKQ448" s="127"/>
      <c r="IKR448" s="127"/>
      <c r="IKS448" s="127"/>
      <c r="IKT448" s="127"/>
      <c r="IKU448" s="127"/>
      <c r="IKV448" s="127"/>
      <c r="IKW448" s="127"/>
      <c r="IKX448" s="127"/>
      <c r="IKY448" s="127"/>
      <c r="IKZ448" s="127"/>
      <c r="ILA448" s="127"/>
      <c r="ILB448" s="127"/>
      <c r="ILC448" s="127"/>
      <c r="ILD448" s="127"/>
      <c r="ILE448" s="127"/>
      <c r="ILF448" s="127"/>
      <c r="ILG448" s="127"/>
      <c r="ILH448" s="127"/>
      <c r="ILI448" s="127"/>
      <c r="ILJ448" s="127"/>
      <c r="ILL448" s="127"/>
      <c r="ILM448" s="127"/>
      <c r="ILN448" s="127"/>
      <c r="ILP448" s="127"/>
      <c r="ILQ448" s="127"/>
      <c r="ILS448" s="127"/>
      <c r="ILT448" s="127"/>
      <c r="ILU448" s="127"/>
      <c r="IMH448" s="127"/>
      <c r="IMI448" s="127"/>
      <c r="IMJ448" s="127"/>
      <c r="IMK448" s="127"/>
      <c r="IML448" s="127"/>
      <c r="IMM448" s="127"/>
      <c r="IMN448" s="127"/>
      <c r="IMO448" s="127"/>
      <c r="IMP448" s="127"/>
      <c r="IMQ448" s="127"/>
      <c r="IMR448" s="127"/>
      <c r="IMS448" s="127"/>
      <c r="IMT448" s="127"/>
      <c r="IMU448" s="127"/>
      <c r="IMV448" s="127"/>
      <c r="IMW448" s="127"/>
      <c r="IMX448" s="127"/>
      <c r="IMY448" s="127"/>
      <c r="IMZ448" s="127"/>
      <c r="INA448" s="127"/>
      <c r="INB448" s="127"/>
      <c r="INC448" s="127"/>
      <c r="IND448" s="127"/>
      <c r="INE448" s="127"/>
      <c r="INF448" s="127"/>
      <c r="ING448" s="127"/>
      <c r="INH448" s="127"/>
      <c r="INI448" s="127"/>
      <c r="INJ448" s="127"/>
      <c r="INK448" s="127"/>
      <c r="INL448" s="127"/>
      <c r="INM448" s="127"/>
      <c r="INN448" s="127"/>
      <c r="INO448" s="127"/>
      <c r="INP448" s="127"/>
      <c r="INQ448" s="127"/>
      <c r="INR448" s="127"/>
      <c r="INS448" s="127"/>
      <c r="INT448" s="127"/>
      <c r="INU448" s="127"/>
      <c r="INV448" s="127"/>
      <c r="INW448" s="127"/>
      <c r="INX448" s="127"/>
      <c r="INY448" s="127"/>
      <c r="INZ448" s="127"/>
      <c r="IOA448" s="127"/>
      <c r="IOB448" s="127"/>
      <c r="IOC448" s="127"/>
      <c r="IOD448" s="127"/>
      <c r="IOE448" s="127"/>
      <c r="IOF448" s="127"/>
      <c r="IOG448" s="127"/>
      <c r="IOH448" s="127"/>
      <c r="IOI448" s="127"/>
      <c r="IOJ448" s="127"/>
      <c r="IOK448" s="127"/>
      <c r="IOL448" s="127"/>
      <c r="IOM448" s="127"/>
      <c r="ION448" s="127"/>
      <c r="IOO448" s="127"/>
      <c r="IOP448" s="127"/>
      <c r="IOQ448" s="127"/>
      <c r="IOR448" s="127"/>
      <c r="IOS448" s="127"/>
      <c r="IOT448" s="127"/>
      <c r="IOU448" s="127"/>
      <c r="IOV448" s="127"/>
      <c r="IOW448" s="127"/>
      <c r="IOX448" s="127"/>
      <c r="IOY448" s="127"/>
      <c r="IOZ448" s="127"/>
      <c r="IPA448" s="127"/>
      <c r="IPB448" s="127"/>
      <c r="IPC448" s="127"/>
      <c r="IPD448" s="127"/>
      <c r="IPE448" s="127"/>
      <c r="IPF448" s="127"/>
      <c r="IPG448" s="127"/>
      <c r="IPH448" s="127"/>
      <c r="IPI448" s="127"/>
      <c r="IPJ448" s="127"/>
      <c r="IPK448" s="127"/>
      <c r="IPL448" s="127"/>
      <c r="IPM448" s="127"/>
      <c r="IPN448" s="127"/>
      <c r="IPO448" s="127"/>
      <c r="IPP448" s="127"/>
      <c r="IPQ448" s="127"/>
      <c r="IPR448" s="127"/>
      <c r="IPS448" s="127"/>
      <c r="IPT448" s="127"/>
      <c r="IPU448" s="127"/>
      <c r="IPV448" s="127"/>
      <c r="IPW448" s="127"/>
      <c r="IPX448" s="127"/>
      <c r="IPY448" s="127"/>
      <c r="IPZ448" s="127"/>
      <c r="IQA448" s="127"/>
      <c r="IQB448" s="127"/>
      <c r="IQC448" s="127"/>
      <c r="IQD448" s="127"/>
      <c r="IQE448" s="127"/>
      <c r="IQF448" s="127"/>
      <c r="IQG448" s="127"/>
      <c r="IQH448" s="127"/>
      <c r="IQI448" s="127"/>
      <c r="IQJ448" s="127"/>
      <c r="IQK448" s="127"/>
      <c r="IQL448" s="127"/>
      <c r="IQM448" s="127"/>
      <c r="IQN448" s="127"/>
      <c r="IQO448" s="127"/>
      <c r="IQP448" s="127"/>
      <c r="IQQ448" s="127"/>
      <c r="IQR448" s="127"/>
      <c r="IQS448" s="127"/>
      <c r="IQT448" s="127"/>
      <c r="IQU448" s="127"/>
      <c r="IQV448" s="127"/>
      <c r="IQW448" s="127"/>
      <c r="IQX448" s="127"/>
      <c r="IQY448" s="127"/>
      <c r="IQZ448" s="127"/>
      <c r="IRA448" s="127"/>
      <c r="IRB448" s="127"/>
      <c r="IRC448" s="127"/>
      <c r="IRD448" s="127"/>
      <c r="IRE448" s="127"/>
      <c r="IRF448" s="127"/>
      <c r="IRG448" s="127"/>
      <c r="IRH448" s="127"/>
      <c r="IRI448" s="127"/>
      <c r="IRJ448" s="127"/>
      <c r="IRK448" s="127"/>
      <c r="IRL448" s="127"/>
      <c r="IRM448" s="127"/>
      <c r="IRN448" s="127"/>
      <c r="IRO448" s="127"/>
      <c r="IRP448" s="127"/>
      <c r="IRQ448" s="127"/>
      <c r="IRR448" s="127"/>
      <c r="IRS448" s="127"/>
      <c r="IRT448" s="127"/>
      <c r="IRU448" s="127"/>
      <c r="IRV448" s="127"/>
      <c r="IRW448" s="127"/>
      <c r="IRX448" s="127"/>
      <c r="IRY448" s="127"/>
      <c r="IRZ448" s="127"/>
      <c r="ISA448" s="127"/>
      <c r="ISB448" s="127"/>
      <c r="ISC448" s="127"/>
      <c r="ISD448" s="127"/>
      <c r="ISE448" s="127"/>
      <c r="ISF448" s="127"/>
      <c r="ISG448" s="127"/>
      <c r="ISH448" s="127"/>
      <c r="ISI448" s="127"/>
      <c r="ISJ448" s="127"/>
      <c r="ISK448" s="127"/>
      <c r="ISL448" s="127"/>
      <c r="ISM448" s="127"/>
      <c r="ISN448" s="127"/>
      <c r="ISO448" s="127"/>
      <c r="ISP448" s="127"/>
      <c r="ISQ448" s="127"/>
      <c r="ISR448" s="127"/>
      <c r="ISS448" s="127"/>
      <c r="IST448" s="127"/>
      <c r="ISU448" s="127"/>
      <c r="ISV448" s="127"/>
      <c r="ISW448" s="127"/>
      <c r="ISX448" s="127"/>
      <c r="ISY448" s="127"/>
      <c r="ISZ448" s="127"/>
      <c r="ITA448" s="127"/>
      <c r="ITB448" s="127"/>
      <c r="ITC448" s="127"/>
      <c r="ITD448" s="127"/>
      <c r="ITE448" s="127"/>
      <c r="ITF448" s="127"/>
      <c r="ITG448" s="127"/>
      <c r="ITH448" s="127"/>
      <c r="ITI448" s="127"/>
      <c r="ITJ448" s="127"/>
      <c r="ITK448" s="127"/>
      <c r="ITL448" s="127"/>
      <c r="ITM448" s="127"/>
      <c r="ITN448" s="127"/>
      <c r="ITO448" s="127"/>
      <c r="ITP448" s="127"/>
      <c r="ITQ448" s="127"/>
      <c r="ITR448" s="127"/>
      <c r="ITS448" s="127"/>
      <c r="ITT448" s="127"/>
      <c r="ITU448" s="127"/>
      <c r="ITV448" s="127"/>
      <c r="ITW448" s="127"/>
      <c r="ITX448" s="127"/>
      <c r="ITY448" s="127"/>
      <c r="ITZ448" s="127"/>
      <c r="IUA448" s="127"/>
      <c r="IUB448" s="127"/>
      <c r="IUC448" s="127"/>
      <c r="IUD448" s="127"/>
      <c r="IUE448" s="127"/>
      <c r="IUF448" s="127"/>
      <c r="IUG448" s="127"/>
      <c r="IUH448" s="127"/>
      <c r="IUI448" s="127"/>
      <c r="IUJ448" s="127"/>
      <c r="IUK448" s="127"/>
      <c r="IUL448" s="127"/>
      <c r="IUM448" s="127"/>
      <c r="IUN448" s="127"/>
      <c r="IUO448" s="127"/>
      <c r="IUP448" s="127"/>
      <c r="IUQ448" s="127"/>
      <c r="IUR448" s="127"/>
      <c r="IUS448" s="127"/>
      <c r="IUT448" s="127"/>
      <c r="IUU448" s="127"/>
      <c r="IUV448" s="127"/>
      <c r="IUW448" s="127"/>
      <c r="IUX448" s="127"/>
      <c r="IUY448" s="127"/>
      <c r="IUZ448" s="127"/>
      <c r="IVA448" s="127"/>
      <c r="IVB448" s="127"/>
      <c r="IVC448" s="127"/>
      <c r="IVD448" s="127"/>
      <c r="IVE448" s="127"/>
      <c r="IVF448" s="127"/>
      <c r="IVH448" s="127"/>
      <c r="IVI448" s="127"/>
      <c r="IVJ448" s="127"/>
      <c r="IVL448" s="127"/>
      <c r="IVM448" s="127"/>
      <c r="IVO448" s="127"/>
      <c r="IVP448" s="127"/>
      <c r="IVQ448" s="127"/>
      <c r="IWD448" s="127"/>
      <c r="IWE448" s="127"/>
      <c r="IWF448" s="127"/>
      <c r="IWG448" s="127"/>
      <c r="IWH448" s="127"/>
      <c r="IWI448" s="127"/>
      <c r="IWJ448" s="127"/>
      <c r="IWK448" s="127"/>
      <c r="IWL448" s="127"/>
      <c r="IWM448" s="127"/>
      <c r="IWN448" s="127"/>
      <c r="IWO448" s="127"/>
      <c r="IWP448" s="127"/>
      <c r="IWQ448" s="127"/>
      <c r="IWR448" s="127"/>
      <c r="IWS448" s="127"/>
      <c r="IWT448" s="127"/>
      <c r="IWU448" s="127"/>
      <c r="IWV448" s="127"/>
      <c r="IWW448" s="127"/>
      <c r="IWX448" s="127"/>
      <c r="IWY448" s="127"/>
      <c r="IWZ448" s="127"/>
      <c r="IXA448" s="127"/>
      <c r="IXB448" s="127"/>
      <c r="IXC448" s="127"/>
      <c r="IXD448" s="127"/>
      <c r="IXE448" s="127"/>
      <c r="IXF448" s="127"/>
      <c r="IXG448" s="127"/>
      <c r="IXH448" s="127"/>
      <c r="IXI448" s="127"/>
      <c r="IXJ448" s="127"/>
      <c r="IXK448" s="127"/>
      <c r="IXL448" s="127"/>
      <c r="IXM448" s="127"/>
      <c r="IXN448" s="127"/>
      <c r="IXO448" s="127"/>
      <c r="IXP448" s="127"/>
      <c r="IXQ448" s="127"/>
      <c r="IXR448" s="127"/>
      <c r="IXS448" s="127"/>
      <c r="IXT448" s="127"/>
      <c r="IXU448" s="127"/>
      <c r="IXV448" s="127"/>
      <c r="IXW448" s="127"/>
      <c r="IXX448" s="127"/>
      <c r="IXY448" s="127"/>
      <c r="IXZ448" s="127"/>
      <c r="IYA448" s="127"/>
      <c r="IYB448" s="127"/>
      <c r="IYC448" s="127"/>
      <c r="IYD448" s="127"/>
      <c r="IYE448" s="127"/>
      <c r="IYF448" s="127"/>
      <c r="IYG448" s="127"/>
      <c r="IYH448" s="127"/>
      <c r="IYI448" s="127"/>
      <c r="IYJ448" s="127"/>
      <c r="IYK448" s="127"/>
      <c r="IYL448" s="127"/>
      <c r="IYM448" s="127"/>
      <c r="IYN448" s="127"/>
      <c r="IYO448" s="127"/>
      <c r="IYP448" s="127"/>
      <c r="IYQ448" s="127"/>
      <c r="IYR448" s="127"/>
      <c r="IYS448" s="127"/>
      <c r="IYT448" s="127"/>
      <c r="IYU448" s="127"/>
      <c r="IYV448" s="127"/>
      <c r="IYW448" s="127"/>
      <c r="IYX448" s="127"/>
      <c r="IYY448" s="127"/>
      <c r="IYZ448" s="127"/>
      <c r="IZA448" s="127"/>
      <c r="IZB448" s="127"/>
      <c r="IZC448" s="127"/>
      <c r="IZD448" s="127"/>
      <c r="IZE448" s="127"/>
      <c r="IZF448" s="127"/>
      <c r="IZG448" s="127"/>
      <c r="IZH448" s="127"/>
      <c r="IZI448" s="127"/>
      <c r="IZJ448" s="127"/>
      <c r="IZK448" s="127"/>
      <c r="IZL448" s="127"/>
      <c r="IZM448" s="127"/>
      <c r="IZN448" s="127"/>
      <c r="IZO448" s="127"/>
      <c r="IZP448" s="127"/>
      <c r="IZQ448" s="127"/>
      <c r="IZR448" s="127"/>
      <c r="IZS448" s="127"/>
      <c r="IZT448" s="127"/>
      <c r="IZU448" s="127"/>
      <c r="IZV448" s="127"/>
      <c r="IZW448" s="127"/>
      <c r="IZX448" s="127"/>
      <c r="IZY448" s="127"/>
      <c r="IZZ448" s="127"/>
      <c r="JAA448" s="127"/>
      <c r="JAB448" s="127"/>
      <c r="JAC448" s="127"/>
      <c r="JAD448" s="127"/>
      <c r="JAE448" s="127"/>
      <c r="JAF448" s="127"/>
      <c r="JAG448" s="127"/>
      <c r="JAH448" s="127"/>
      <c r="JAI448" s="127"/>
      <c r="JAJ448" s="127"/>
      <c r="JAK448" s="127"/>
      <c r="JAL448" s="127"/>
      <c r="JAM448" s="127"/>
      <c r="JAN448" s="127"/>
      <c r="JAO448" s="127"/>
      <c r="JAP448" s="127"/>
      <c r="JAQ448" s="127"/>
      <c r="JAR448" s="127"/>
      <c r="JAS448" s="127"/>
      <c r="JAT448" s="127"/>
      <c r="JAU448" s="127"/>
      <c r="JAV448" s="127"/>
      <c r="JAW448" s="127"/>
      <c r="JAX448" s="127"/>
      <c r="JAY448" s="127"/>
      <c r="JAZ448" s="127"/>
      <c r="JBA448" s="127"/>
      <c r="JBB448" s="127"/>
      <c r="JBC448" s="127"/>
      <c r="JBD448" s="127"/>
      <c r="JBE448" s="127"/>
      <c r="JBF448" s="127"/>
      <c r="JBG448" s="127"/>
      <c r="JBH448" s="127"/>
      <c r="JBI448" s="127"/>
      <c r="JBJ448" s="127"/>
      <c r="JBK448" s="127"/>
      <c r="JBL448" s="127"/>
      <c r="JBM448" s="127"/>
      <c r="JBN448" s="127"/>
      <c r="JBO448" s="127"/>
      <c r="JBP448" s="127"/>
      <c r="JBQ448" s="127"/>
      <c r="JBR448" s="127"/>
      <c r="JBS448" s="127"/>
      <c r="JBT448" s="127"/>
      <c r="JBU448" s="127"/>
      <c r="JBV448" s="127"/>
      <c r="JBW448" s="127"/>
      <c r="JBX448" s="127"/>
      <c r="JBY448" s="127"/>
      <c r="JBZ448" s="127"/>
      <c r="JCA448" s="127"/>
      <c r="JCB448" s="127"/>
      <c r="JCC448" s="127"/>
      <c r="JCD448" s="127"/>
      <c r="JCE448" s="127"/>
      <c r="JCF448" s="127"/>
      <c r="JCG448" s="127"/>
      <c r="JCH448" s="127"/>
      <c r="JCI448" s="127"/>
      <c r="JCJ448" s="127"/>
      <c r="JCK448" s="127"/>
      <c r="JCL448" s="127"/>
      <c r="JCM448" s="127"/>
      <c r="JCN448" s="127"/>
      <c r="JCO448" s="127"/>
      <c r="JCP448" s="127"/>
      <c r="JCQ448" s="127"/>
      <c r="JCR448" s="127"/>
      <c r="JCS448" s="127"/>
      <c r="JCT448" s="127"/>
      <c r="JCU448" s="127"/>
      <c r="JCV448" s="127"/>
      <c r="JCW448" s="127"/>
      <c r="JCX448" s="127"/>
      <c r="JCY448" s="127"/>
      <c r="JCZ448" s="127"/>
      <c r="JDA448" s="127"/>
      <c r="JDB448" s="127"/>
      <c r="JDC448" s="127"/>
      <c r="JDD448" s="127"/>
      <c r="JDE448" s="127"/>
      <c r="JDF448" s="127"/>
      <c r="JDG448" s="127"/>
      <c r="JDH448" s="127"/>
      <c r="JDI448" s="127"/>
      <c r="JDJ448" s="127"/>
      <c r="JDK448" s="127"/>
      <c r="JDL448" s="127"/>
      <c r="JDM448" s="127"/>
      <c r="JDN448" s="127"/>
      <c r="JDO448" s="127"/>
      <c r="JDP448" s="127"/>
      <c r="JDQ448" s="127"/>
      <c r="JDR448" s="127"/>
      <c r="JDS448" s="127"/>
      <c r="JDT448" s="127"/>
      <c r="JDU448" s="127"/>
      <c r="JDV448" s="127"/>
      <c r="JDW448" s="127"/>
      <c r="JDX448" s="127"/>
      <c r="JDY448" s="127"/>
      <c r="JDZ448" s="127"/>
      <c r="JEA448" s="127"/>
      <c r="JEB448" s="127"/>
      <c r="JEC448" s="127"/>
      <c r="JED448" s="127"/>
      <c r="JEE448" s="127"/>
      <c r="JEF448" s="127"/>
      <c r="JEG448" s="127"/>
      <c r="JEH448" s="127"/>
      <c r="JEI448" s="127"/>
      <c r="JEJ448" s="127"/>
      <c r="JEK448" s="127"/>
      <c r="JEL448" s="127"/>
      <c r="JEM448" s="127"/>
      <c r="JEN448" s="127"/>
      <c r="JEO448" s="127"/>
      <c r="JEP448" s="127"/>
      <c r="JEQ448" s="127"/>
      <c r="JER448" s="127"/>
      <c r="JES448" s="127"/>
      <c r="JET448" s="127"/>
      <c r="JEU448" s="127"/>
      <c r="JEV448" s="127"/>
      <c r="JEW448" s="127"/>
      <c r="JEX448" s="127"/>
      <c r="JEY448" s="127"/>
      <c r="JEZ448" s="127"/>
      <c r="JFA448" s="127"/>
      <c r="JFB448" s="127"/>
      <c r="JFD448" s="127"/>
      <c r="JFE448" s="127"/>
      <c r="JFF448" s="127"/>
      <c r="JFH448" s="127"/>
      <c r="JFI448" s="127"/>
      <c r="JFK448" s="127"/>
      <c r="JFL448" s="127"/>
      <c r="JFM448" s="127"/>
      <c r="JFZ448" s="127"/>
      <c r="JGA448" s="127"/>
      <c r="JGB448" s="127"/>
      <c r="JGC448" s="127"/>
      <c r="JGD448" s="127"/>
      <c r="JGE448" s="127"/>
      <c r="JGF448" s="127"/>
      <c r="JGG448" s="127"/>
      <c r="JGH448" s="127"/>
      <c r="JGI448" s="127"/>
      <c r="JGJ448" s="127"/>
      <c r="JGK448" s="127"/>
      <c r="JGL448" s="127"/>
      <c r="JGM448" s="127"/>
      <c r="JGN448" s="127"/>
      <c r="JGO448" s="127"/>
      <c r="JGP448" s="127"/>
      <c r="JGQ448" s="127"/>
      <c r="JGR448" s="127"/>
      <c r="JGS448" s="127"/>
      <c r="JGT448" s="127"/>
      <c r="JGU448" s="127"/>
      <c r="JGV448" s="127"/>
      <c r="JGW448" s="127"/>
      <c r="JGX448" s="127"/>
      <c r="JGY448" s="127"/>
      <c r="JGZ448" s="127"/>
      <c r="JHA448" s="127"/>
      <c r="JHB448" s="127"/>
      <c r="JHC448" s="127"/>
      <c r="JHD448" s="127"/>
      <c r="JHE448" s="127"/>
      <c r="JHF448" s="127"/>
      <c r="JHG448" s="127"/>
      <c r="JHH448" s="127"/>
      <c r="JHI448" s="127"/>
      <c r="JHJ448" s="127"/>
      <c r="JHK448" s="127"/>
      <c r="JHL448" s="127"/>
      <c r="JHM448" s="127"/>
      <c r="JHN448" s="127"/>
      <c r="JHO448" s="127"/>
      <c r="JHP448" s="127"/>
      <c r="JHQ448" s="127"/>
      <c r="JHR448" s="127"/>
      <c r="JHS448" s="127"/>
      <c r="JHT448" s="127"/>
      <c r="JHU448" s="127"/>
      <c r="JHV448" s="127"/>
      <c r="JHW448" s="127"/>
      <c r="JHX448" s="127"/>
      <c r="JHY448" s="127"/>
      <c r="JHZ448" s="127"/>
      <c r="JIA448" s="127"/>
      <c r="JIB448" s="127"/>
      <c r="JIC448" s="127"/>
      <c r="JID448" s="127"/>
      <c r="JIE448" s="127"/>
      <c r="JIF448" s="127"/>
      <c r="JIG448" s="127"/>
      <c r="JIH448" s="127"/>
      <c r="JII448" s="127"/>
      <c r="JIJ448" s="127"/>
      <c r="JIK448" s="127"/>
      <c r="JIL448" s="127"/>
      <c r="JIM448" s="127"/>
      <c r="JIN448" s="127"/>
      <c r="JIO448" s="127"/>
      <c r="JIP448" s="127"/>
      <c r="JIQ448" s="127"/>
      <c r="JIR448" s="127"/>
      <c r="JIS448" s="127"/>
      <c r="JIT448" s="127"/>
      <c r="JIU448" s="127"/>
      <c r="JIV448" s="127"/>
      <c r="JIW448" s="127"/>
      <c r="JIX448" s="127"/>
      <c r="JIY448" s="127"/>
      <c r="JIZ448" s="127"/>
      <c r="JJA448" s="127"/>
      <c r="JJB448" s="127"/>
      <c r="JJC448" s="127"/>
      <c r="JJD448" s="127"/>
      <c r="JJE448" s="127"/>
      <c r="JJF448" s="127"/>
      <c r="JJG448" s="127"/>
      <c r="JJH448" s="127"/>
      <c r="JJI448" s="127"/>
      <c r="JJJ448" s="127"/>
      <c r="JJK448" s="127"/>
      <c r="JJL448" s="127"/>
      <c r="JJM448" s="127"/>
      <c r="JJN448" s="127"/>
      <c r="JJO448" s="127"/>
      <c r="JJP448" s="127"/>
      <c r="JJQ448" s="127"/>
      <c r="JJR448" s="127"/>
      <c r="JJS448" s="127"/>
      <c r="JJT448" s="127"/>
      <c r="JJU448" s="127"/>
      <c r="JJV448" s="127"/>
      <c r="JJW448" s="127"/>
      <c r="JJX448" s="127"/>
      <c r="JJY448" s="127"/>
      <c r="JJZ448" s="127"/>
      <c r="JKA448" s="127"/>
      <c r="JKB448" s="127"/>
      <c r="JKC448" s="127"/>
      <c r="JKD448" s="127"/>
      <c r="JKE448" s="127"/>
      <c r="JKF448" s="127"/>
      <c r="JKG448" s="127"/>
      <c r="JKH448" s="127"/>
      <c r="JKI448" s="127"/>
      <c r="JKJ448" s="127"/>
      <c r="JKK448" s="127"/>
      <c r="JKL448" s="127"/>
      <c r="JKM448" s="127"/>
      <c r="JKN448" s="127"/>
      <c r="JKO448" s="127"/>
      <c r="JKP448" s="127"/>
      <c r="JKQ448" s="127"/>
      <c r="JKR448" s="127"/>
      <c r="JKS448" s="127"/>
      <c r="JKT448" s="127"/>
      <c r="JKU448" s="127"/>
      <c r="JKV448" s="127"/>
      <c r="JKW448" s="127"/>
      <c r="JKX448" s="127"/>
      <c r="JKY448" s="127"/>
      <c r="JKZ448" s="127"/>
      <c r="JLA448" s="127"/>
      <c r="JLB448" s="127"/>
      <c r="JLC448" s="127"/>
      <c r="JLD448" s="127"/>
      <c r="JLE448" s="127"/>
      <c r="JLF448" s="127"/>
      <c r="JLG448" s="127"/>
      <c r="JLH448" s="127"/>
      <c r="JLI448" s="127"/>
      <c r="JLJ448" s="127"/>
      <c r="JLK448" s="127"/>
      <c r="JLL448" s="127"/>
      <c r="JLM448" s="127"/>
      <c r="JLN448" s="127"/>
      <c r="JLO448" s="127"/>
      <c r="JLP448" s="127"/>
      <c r="JLQ448" s="127"/>
      <c r="JLR448" s="127"/>
      <c r="JLS448" s="127"/>
      <c r="JLT448" s="127"/>
      <c r="JLU448" s="127"/>
      <c r="JLV448" s="127"/>
      <c r="JLW448" s="127"/>
      <c r="JLX448" s="127"/>
      <c r="JLY448" s="127"/>
      <c r="JLZ448" s="127"/>
      <c r="JMA448" s="127"/>
      <c r="JMB448" s="127"/>
      <c r="JMC448" s="127"/>
      <c r="JMD448" s="127"/>
      <c r="JME448" s="127"/>
      <c r="JMF448" s="127"/>
      <c r="JMG448" s="127"/>
      <c r="JMH448" s="127"/>
      <c r="JMI448" s="127"/>
      <c r="JMJ448" s="127"/>
      <c r="JMK448" s="127"/>
      <c r="JML448" s="127"/>
      <c r="JMM448" s="127"/>
      <c r="JMN448" s="127"/>
      <c r="JMO448" s="127"/>
      <c r="JMP448" s="127"/>
      <c r="JMQ448" s="127"/>
      <c r="JMR448" s="127"/>
      <c r="JMS448" s="127"/>
      <c r="JMT448" s="127"/>
      <c r="JMU448" s="127"/>
      <c r="JMV448" s="127"/>
      <c r="JMW448" s="127"/>
      <c r="JMX448" s="127"/>
      <c r="JMY448" s="127"/>
      <c r="JMZ448" s="127"/>
      <c r="JNA448" s="127"/>
      <c r="JNB448" s="127"/>
      <c r="JNC448" s="127"/>
      <c r="JND448" s="127"/>
      <c r="JNE448" s="127"/>
      <c r="JNF448" s="127"/>
      <c r="JNG448" s="127"/>
      <c r="JNH448" s="127"/>
      <c r="JNI448" s="127"/>
      <c r="JNJ448" s="127"/>
      <c r="JNK448" s="127"/>
      <c r="JNL448" s="127"/>
      <c r="JNM448" s="127"/>
      <c r="JNN448" s="127"/>
      <c r="JNO448" s="127"/>
      <c r="JNP448" s="127"/>
      <c r="JNQ448" s="127"/>
      <c r="JNR448" s="127"/>
      <c r="JNS448" s="127"/>
      <c r="JNT448" s="127"/>
      <c r="JNU448" s="127"/>
      <c r="JNV448" s="127"/>
      <c r="JNW448" s="127"/>
      <c r="JNX448" s="127"/>
      <c r="JNY448" s="127"/>
      <c r="JNZ448" s="127"/>
      <c r="JOA448" s="127"/>
      <c r="JOB448" s="127"/>
      <c r="JOC448" s="127"/>
      <c r="JOD448" s="127"/>
      <c r="JOE448" s="127"/>
      <c r="JOF448" s="127"/>
      <c r="JOG448" s="127"/>
      <c r="JOH448" s="127"/>
      <c r="JOI448" s="127"/>
      <c r="JOJ448" s="127"/>
      <c r="JOK448" s="127"/>
      <c r="JOL448" s="127"/>
      <c r="JOM448" s="127"/>
      <c r="JON448" s="127"/>
      <c r="JOO448" s="127"/>
      <c r="JOP448" s="127"/>
      <c r="JOQ448" s="127"/>
      <c r="JOR448" s="127"/>
      <c r="JOS448" s="127"/>
      <c r="JOT448" s="127"/>
      <c r="JOU448" s="127"/>
      <c r="JOV448" s="127"/>
      <c r="JOW448" s="127"/>
      <c r="JOX448" s="127"/>
      <c r="JOZ448" s="127"/>
      <c r="JPA448" s="127"/>
      <c r="JPB448" s="127"/>
      <c r="JPD448" s="127"/>
      <c r="JPE448" s="127"/>
      <c r="JPG448" s="127"/>
      <c r="JPH448" s="127"/>
      <c r="JPI448" s="127"/>
      <c r="JPV448" s="127"/>
      <c r="JPW448" s="127"/>
      <c r="JPX448" s="127"/>
      <c r="JPY448" s="127"/>
      <c r="JPZ448" s="127"/>
      <c r="JQA448" s="127"/>
      <c r="JQB448" s="127"/>
      <c r="JQC448" s="127"/>
      <c r="JQD448" s="127"/>
      <c r="JQE448" s="127"/>
      <c r="JQF448" s="127"/>
      <c r="JQG448" s="127"/>
      <c r="JQH448" s="127"/>
      <c r="JQI448" s="127"/>
      <c r="JQJ448" s="127"/>
      <c r="JQK448" s="127"/>
      <c r="JQL448" s="127"/>
      <c r="JQM448" s="127"/>
      <c r="JQN448" s="127"/>
      <c r="JQO448" s="127"/>
      <c r="JQP448" s="127"/>
      <c r="JQQ448" s="127"/>
      <c r="JQR448" s="127"/>
      <c r="JQS448" s="127"/>
      <c r="JQT448" s="127"/>
      <c r="JQU448" s="127"/>
      <c r="JQV448" s="127"/>
      <c r="JQW448" s="127"/>
      <c r="JQX448" s="127"/>
      <c r="JQY448" s="127"/>
      <c r="JQZ448" s="127"/>
      <c r="JRA448" s="127"/>
      <c r="JRB448" s="127"/>
      <c r="JRC448" s="127"/>
      <c r="JRD448" s="127"/>
      <c r="JRE448" s="127"/>
      <c r="JRF448" s="127"/>
      <c r="JRG448" s="127"/>
      <c r="JRH448" s="127"/>
      <c r="JRI448" s="127"/>
      <c r="JRJ448" s="127"/>
      <c r="JRK448" s="127"/>
      <c r="JRL448" s="127"/>
      <c r="JRM448" s="127"/>
      <c r="JRN448" s="127"/>
      <c r="JRO448" s="127"/>
      <c r="JRP448" s="127"/>
      <c r="JRQ448" s="127"/>
      <c r="JRR448" s="127"/>
      <c r="JRS448" s="127"/>
      <c r="JRT448" s="127"/>
      <c r="JRU448" s="127"/>
      <c r="JRV448" s="127"/>
      <c r="JRW448" s="127"/>
      <c r="JRX448" s="127"/>
      <c r="JRY448" s="127"/>
      <c r="JRZ448" s="127"/>
      <c r="JSA448" s="127"/>
      <c r="JSB448" s="127"/>
      <c r="JSC448" s="127"/>
      <c r="JSD448" s="127"/>
      <c r="JSE448" s="127"/>
      <c r="JSF448" s="127"/>
      <c r="JSG448" s="127"/>
      <c r="JSH448" s="127"/>
      <c r="JSI448" s="127"/>
      <c r="JSJ448" s="127"/>
      <c r="JSK448" s="127"/>
      <c r="JSL448" s="127"/>
      <c r="JSM448" s="127"/>
      <c r="JSN448" s="127"/>
      <c r="JSO448" s="127"/>
      <c r="JSP448" s="127"/>
      <c r="JSQ448" s="127"/>
      <c r="JSR448" s="127"/>
      <c r="JSS448" s="127"/>
      <c r="JST448" s="127"/>
      <c r="JSU448" s="127"/>
      <c r="JSV448" s="127"/>
      <c r="JSW448" s="127"/>
      <c r="JSX448" s="127"/>
      <c r="JSY448" s="127"/>
      <c r="JSZ448" s="127"/>
      <c r="JTA448" s="127"/>
      <c r="JTB448" s="127"/>
      <c r="JTC448" s="127"/>
      <c r="JTD448" s="127"/>
      <c r="JTE448" s="127"/>
      <c r="JTF448" s="127"/>
      <c r="JTG448" s="127"/>
      <c r="JTH448" s="127"/>
      <c r="JTI448" s="127"/>
      <c r="JTJ448" s="127"/>
      <c r="JTK448" s="127"/>
      <c r="JTL448" s="127"/>
      <c r="JTM448" s="127"/>
      <c r="JTN448" s="127"/>
      <c r="JTO448" s="127"/>
      <c r="JTP448" s="127"/>
      <c r="JTQ448" s="127"/>
      <c r="JTR448" s="127"/>
      <c r="JTS448" s="127"/>
      <c r="JTT448" s="127"/>
      <c r="JTU448" s="127"/>
      <c r="JTV448" s="127"/>
      <c r="JTW448" s="127"/>
      <c r="JTX448" s="127"/>
      <c r="JTY448" s="127"/>
      <c r="JTZ448" s="127"/>
      <c r="JUA448" s="127"/>
      <c r="JUB448" s="127"/>
      <c r="JUC448" s="127"/>
      <c r="JUD448" s="127"/>
      <c r="JUE448" s="127"/>
      <c r="JUF448" s="127"/>
      <c r="JUG448" s="127"/>
      <c r="JUH448" s="127"/>
      <c r="JUI448" s="127"/>
      <c r="JUJ448" s="127"/>
      <c r="JUK448" s="127"/>
      <c r="JUL448" s="127"/>
      <c r="JUM448" s="127"/>
      <c r="JUN448" s="127"/>
      <c r="JUO448" s="127"/>
      <c r="JUP448" s="127"/>
      <c r="JUQ448" s="127"/>
      <c r="JUR448" s="127"/>
      <c r="JUS448" s="127"/>
      <c r="JUT448" s="127"/>
      <c r="JUU448" s="127"/>
      <c r="JUV448" s="127"/>
      <c r="JUW448" s="127"/>
      <c r="JUX448" s="127"/>
      <c r="JUY448" s="127"/>
      <c r="JUZ448" s="127"/>
      <c r="JVA448" s="127"/>
      <c r="JVB448" s="127"/>
      <c r="JVC448" s="127"/>
      <c r="JVD448" s="127"/>
      <c r="JVE448" s="127"/>
      <c r="JVF448" s="127"/>
      <c r="JVG448" s="127"/>
      <c r="JVH448" s="127"/>
      <c r="JVI448" s="127"/>
      <c r="JVJ448" s="127"/>
      <c r="JVK448" s="127"/>
      <c r="JVL448" s="127"/>
      <c r="JVM448" s="127"/>
      <c r="JVN448" s="127"/>
      <c r="JVO448" s="127"/>
      <c r="JVP448" s="127"/>
      <c r="JVQ448" s="127"/>
      <c r="JVR448" s="127"/>
      <c r="JVS448" s="127"/>
      <c r="JVT448" s="127"/>
      <c r="JVU448" s="127"/>
      <c r="JVV448" s="127"/>
      <c r="JVW448" s="127"/>
      <c r="JVX448" s="127"/>
      <c r="JVY448" s="127"/>
      <c r="JVZ448" s="127"/>
      <c r="JWA448" s="127"/>
      <c r="JWB448" s="127"/>
      <c r="JWC448" s="127"/>
      <c r="JWD448" s="127"/>
      <c r="JWE448" s="127"/>
      <c r="JWF448" s="127"/>
      <c r="JWG448" s="127"/>
      <c r="JWH448" s="127"/>
      <c r="JWI448" s="127"/>
      <c r="JWJ448" s="127"/>
      <c r="JWK448" s="127"/>
      <c r="JWL448" s="127"/>
      <c r="JWM448" s="127"/>
      <c r="JWN448" s="127"/>
      <c r="JWO448" s="127"/>
      <c r="JWP448" s="127"/>
      <c r="JWQ448" s="127"/>
      <c r="JWR448" s="127"/>
      <c r="JWS448" s="127"/>
      <c r="JWT448" s="127"/>
      <c r="JWU448" s="127"/>
      <c r="JWV448" s="127"/>
      <c r="JWW448" s="127"/>
      <c r="JWX448" s="127"/>
      <c r="JWY448" s="127"/>
      <c r="JWZ448" s="127"/>
      <c r="JXA448" s="127"/>
      <c r="JXB448" s="127"/>
      <c r="JXC448" s="127"/>
      <c r="JXD448" s="127"/>
      <c r="JXE448" s="127"/>
      <c r="JXF448" s="127"/>
      <c r="JXG448" s="127"/>
      <c r="JXH448" s="127"/>
      <c r="JXI448" s="127"/>
      <c r="JXJ448" s="127"/>
      <c r="JXK448" s="127"/>
      <c r="JXL448" s="127"/>
      <c r="JXM448" s="127"/>
      <c r="JXN448" s="127"/>
      <c r="JXO448" s="127"/>
      <c r="JXP448" s="127"/>
      <c r="JXQ448" s="127"/>
      <c r="JXR448" s="127"/>
      <c r="JXS448" s="127"/>
      <c r="JXT448" s="127"/>
      <c r="JXU448" s="127"/>
      <c r="JXV448" s="127"/>
      <c r="JXW448" s="127"/>
      <c r="JXX448" s="127"/>
      <c r="JXY448" s="127"/>
      <c r="JXZ448" s="127"/>
      <c r="JYA448" s="127"/>
      <c r="JYB448" s="127"/>
      <c r="JYC448" s="127"/>
      <c r="JYD448" s="127"/>
      <c r="JYE448" s="127"/>
      <c r="JYF448" s="127"/>
      <c r="JYG448" s="127"/>
      <c r="JYH448" s="127"/>
      <c r="JYI448" s="127"/>
      <c r="JYJ448" s="127"/>
      <c r="JYK448" s="127"/>
      <c r="JYL448" s="127"/>
      <c r="JYM448" s="127"/>
      <c r="JYN448" s="127"/>
      <c r="JYO448" s="127"/>
      <c r="JYP448" s="127"/>
      <c r="JYQ448" s="127"/>
      <c r="JYR448" s="127"/>
      <c r="JYS448" s="127"/>
      <c r="JYT448" s="127"/>
      <c r="JYV448" s="127"/>
      <c r="JYW448" s="127"/>
      <c r="JYX448" s="127"/>
      <c r="JYZ448" s="127"/>
      <c r="JZA448" s="127"/>
      <c r="JZC448" s="127"/>
      <c r="JZD448" s="127"/>
      <c r="JZE448" s="127"/>
      <c r="JZR448" s="127"/>
      <c r="JZS448" s="127"/>
      <c r="JZT448" s="127"/>
      <c r="JZU448" s="127"/>
      <c r="JZV448" s="127"/>
      <c r="JZW448" s="127"/>
      <c r="JZX448" s="127"/>
      <c r="JZY448" s="127"/>
      <c r="JZZ448" s="127"/>
      <c r="KAA448" s="127"/>
      <c r="KAB448" s="127"/>
      <c r="KAC448" s="127"/>
      <c r="KAD448" s="127"/>
      <c r="KAE448" s="127"/>
      <c r="KAF448" s="127"/>
      <c r="KAG448" s="127"/>
      <c r="KAH448" s="127"/>
      <c r="KAI448" s="127"/>
      <c r="KAJ448" s="127"/>
      <c r="KAK448" s="127"/>
      <c r="KAL448" s="127"/>
      <c r="KAM448" s="127"/>
      <c r="KAN448" s="127"/>
      <c r="KAO448" s="127"/>
      <c r="KAP448" s="127"/>
      <c r="KAQ448" s="127"/>
      <c r="KAR448" s="127"/>
      <c r="KAS448" s="127"/>
      <c r="KAT448" s="127"/>
      <c r="KAU448" s="127"/>
      <c r="KAV448" s="127"/>
      <c r="KAW448" s="127"/>
      <c r="KAX448" s="127"/>
      <c r="KAY448" s="127"/>
      <c r="KAZ448" s="127"/>
      <c r="KBA448" s="127"/>
      <c r="KBB448" s="127"/>
      <c r="KBC448" s="127"/>
      <c r="KBD448" s="127"/>
      <c r="KBE448" s="127"/>
      <c r="KBF448" s="127"/>
      <c r="KBG448" s="127"/>
      <c r="KBH448" s="127"/>
      <c r="KBI448" s="127"/>
      <c r="KBJ448" s="127"/>
      <c r="KBK448" s="127"/>
      <c r="KBL448" s="127"/>
      <c r="KBM448" s="127"/>
      <c r="KBN448" s="127"/>
      <c r="KBO448" s="127"/>
      <c r="KBP448" s="127"/>
      <c r="KBQ448" s="127"/>
      <c r="KBR448" s="127"/>
      <c r="KBS448" s="127"/>
      <c r="KBT448" s="127"/>
      <c r="KBU448" s="127"/>
      <c r="KBV448" s="127"/>
      <c r="KBW448" s="127"/>
      <c r="KBX448" s="127"/>
      <c r="KBY448" s="127"/>
      <c r="KBZ448" s="127"/>
      <c r="KCA448" s="127"/>
      <c r="KCB448" s="127"/>
      <c r="KCC448" s="127"/>
      <c r="KCD448" s="127"/>
      <c r="KCE448" s="127"/>
      <c r="KCF448" s="127"/>
      <c r="KCG448" s="127"/>
      <c r="KCH448" s="127"/>
      <c r="KCI448" s="127"/>
      <c r="KCJ448" s="127"/>
      <c r="KCK448" s="127"/>
      <c r="KCL448" s="127"/>
      <c r="KCM448" s="127"/>
      <c r="KCN448" s="127"/>
      <c r="KCO448" s="127"/>
      <c r="KCP448" s="127"/>
      <c r="KCQ448" s="127"/>
      <c r="KCR448" s="127"/>
      <c r="KCS448" s="127"/>
      <c r="KCT448" s="127"/>
      <c r="KCU448" s="127"/>
      <c r="KCV448" s="127"/>
      <c r="KCW448" s="127"/>
      <c r="KCX448" s="127"/>
      <c r="KCY448" s="127"/>
      <c r="KCZ448" s="127"/>
      <c r="KDA448" s="127"/>
      <c r="KDB448" s="127"/>
      <c r="KDC448" s="127"/>
      <c r="KDD448" s="127"/>
      <c r="KDE448" s="127"/>
      <c r="KDF448" s="127"/>
      <c r="KDG448" s="127"/>
      <c r="KDH448" s="127"/>
      <c r="KDI448" s="127"/>
      <c r="KDJ448" s="127"/>
      <c r="KDK448" s="127"/>
      <c r="KDL448" s="127"/>
      <c r="KDM448" s="127"/>
      <c r="KDN448" s="127"/>
      <c r="KDO448" s="127"/>
      <c r="KDP448" s="127"/>
      <c r="KDQ448" s="127"/>
      <c r="KDR448" s="127"/>
      <c r="KDS448" s="127"/>
      <c r="KDT448" s="127"/>
      <c r="KDU448" s="127"/>
      <c r="KDV448" s="127"/>
      <c r="KDW448" s="127"/>
      <c r="KDX448" s="127"/>
      <c r="KDY448" s="127"/>
      <c r="KDZ448" s="127"/>
      <c r="KEA448" s="127"/>
      <c r="KEB448" s="127"/>
      <c r="KEC448" s="127"/>
      <c r="KED448" s="127"/>
      <c r="KEE448" s="127"/>
      <c r="KEF448" s="127"/>
      <c r="KEG448" s="127"/>
      <c r="KEH448" s="127"/>
      <c r="KEI448" s="127"/>
      <c r="KEJ448" s="127"/>
      <c r="KEK448" s="127"/>
      <c r="KEL448" s="127"/>
      <c r="KEM448" s="127"/>
      <c r="KEN448" s="127"/>
      <c r="KEO448" s="127"/>
      <c r="KEP448" s="127"/>
      <c r="KEQ448" s="127"/>
      <c r="KER448" s="127"/>
      <c r="KES448" s="127"/>
      <c r="KET448" s="127"/>
      <c r="KEU448" s="127"/>
      <c r="KEV448" s="127"/>
      <c r="KEW448" s="127"/>
      <c r="KEX448" s="127"/>
      <c r="KEY448" s="127"/>
      <c r="KEZ448" s="127"/>
      <c r="KFA448" s="127"/>
      <c r="KFB448" s="127"/>
      <c r="KFC448" s="127"/>
      <c r="KFD448" s="127"/>
      <c r="KFE448" s="127"/>
      <c r="KFF448" s="127"/>
      <c r="KFG448" s="127"/>
      <c r="KFH448" s="127"/>
      <c r="KFI448" s="127"/>
      <c r="KFJ448" s="127"/>
      <c r="KFK448" s="127"/>
      <c r="KFL448" s="127"/>
      <c r="KFM448" s="127"/>
      <c r="KFN448" s="127"/>
      <c r="KFO448" s="127"/>
      <c r="KFP448" s="127"/>
      <c r="KFQ448" s="127"/>
      <c r="KFR448" s="127"/>
      <c r="KFS448" s="127"/>
      <c r="KFT448" s="127"/>
      <c r="KFU448" s="127"/>
      <c r="KFV448" s="127"/>
      <c r="KFW448" s="127"/>
      <c r="KFX448" s="127"/>
      <c r="KFY448" s="127"/>
      <c r="KFZ448" s="127"/>
      <c r="KGA448" s="127"/>
      <c r="KGB448" s="127"/>
      <c r="KGC448" s="127"/>
      <c r="KGD448" s="127"/>
      <c r="KGE448" s="127"/>
      <c r="KGF448" s="127"/>
      <c r="KGG448" s="127"/>
      <c r="KGH448" s="127"/>
      <c r="KGI448" s="127"/>
      <c r="KGJ448" s="127"/>
      <c r="KGK448" s="127"/>
      <c r="KGL448" s="127"/>
      <c r="KGM448" s="127"/>
      <c r="KGN448" s="127"/>
      <c r="KGO448" s="127"/>
      <c r="KGP448" s="127"/>
      <c r="KGQ448" s="127"/>
      <c r="KGR448" s="127"/>
      <c r="KGS448" s="127"/>
      <c r="KGT448" s="127"/>
      <c r="KGU448" s="127"/>
      <c r="KGV448" s="127"/>
      <c r="KGW448" s="127"/>
      <c r="KGX448" s="127"/>
      <c r="KGY448" s="127"/>
      <c r="KGZ448" s="127"/>
      <c r="KHA448" s="127"/>
      <c r="KHB448" s="127"/>
      <c r="KHC448" s="127"/>
      <c r="KHD448" s="127"/>
      <c r="KHE448" s="127"/>
      <c r="KHF448" s="127"/>
      <c r="KHG448" s="127"/>
      <c r="KHH448" s="127"/>
      <c r="KHI448" s="127"/>
      <c r="KHJ448" s="127"/>
      <c r="KHK448" s="127"/>
      <c r="KHL448" s="127"/>
      <c r="KHM448" s="127"/>
      <c r="KHN448" s="127"/>
      <c r="KHO448" s="127"/>
      <c r="KHP448" s="127"/>
      <c r="KHQ448" s="127"/>
      <c r="KHR448" s="127"/>
      <c r="KHS448" s="127"/>
      <c r="KHT448" s="127"/>
      <c r="KHU448" s="127"/>
      <c r="KHV448" s="127"/>
      <c r="KHW448" s="127"/>
      <c r="KHX448" s="127"/>
      <c r="KHY448" s="127"/>
      <c r="KHZ448" s="127"/>
      <c r="KIA448" s="127"/>
      <c r="KIB448" s="127"/>
      <c r="KIC448" s="127"/>
      <c r="KID448" s="127"/>
      <c r="KIE448" s="127"/>
      <c r="KIF448" s="127"/>
      <c r="KIG448" s="127"/>
      <c r="KIH448" s="127"/>
      <c r="KII448" s="127"/>
      <c r="KIJ448" s="127"/>
      <c r="KIK448" s="127"/>
      <c r="KIL448" s="127"/>
      <c r="KIM448" s="127"/>
      <c r="KIN448" s="127"/>
      <c r="KIO448" s="127"/>
      <c r="KIP448" s="127"/>
      <c r="KIR448" s="127"/>
      <c r="KIS448" s="127"/>
      <c r="KIT448" s="127"/>
      <c r="KIV448" s="127"/>
      <c r="KIW448" s="127"/>
      <c r="KIY448" s="127"/>
      <c r="KIZ448" s="127"/>
      <c r="KJA448" s="127"/>
      <c r="KJN448" s="127"/>
      <c r="KJO448" s="127"/>
      <c r="KJP448" s="127"/>
      <c r="KJQ448" s="127"/>
      <c r="KJR448" s="127"/>
      <c r="KJS448" s="127"/>
      <c r="KJT448" s="127"/>
      <c r="KJU448" s="127"/>
      <c r="KJV448" s="127"/>
      <c r="KJW448" s="127"/>
      <c r="KJX448" s="127"/>
      <c r="KJY448" s="127"/>
      <c r="KJZ448" s="127"/>
      <c r="KKA448" s="127"/>
      <c r="KKB448" s="127"/>
      <c r="KKC448" s="127"/>
      <c r="KKD448" s="127"/>
      <c r="KKE448" s="127"/>
      <c r="KKF448" s="127"/>
      <c r="KKG448" s="127"/>
      <c r="KKH448" s="127"/>
      <c r="KKI448" s="127"/>
      <c r="KKJ448" s="127"/>
      <c r="KKK448" s="127"/>
      <c r="KKL448" s="127"/>
      <c r="KKM448" s="127"/>
      <c r="KKN448" s="127"/>
      <c r="KKO448" s="127"/>
      <c r="KKP448" s="127"/>
      <c r="KKQ448" s="127"/>
      <c r="KKR448" s="127"/>
      <c r="KKS448" s="127"/>
      <c r="KKT448" s="127"/>
      <c r="KKU448" s="127"/>
      <c r="KKV448" s="127"/>
      <c r="KKW448" s="127"/>
      <c r="KKX448" s="127"/>
      <c r="KKY448" s="127"/>
      <c r="KKZ448" s="127"/>
      <c r="KLA448" s="127"/>
      <c r="KLB448" s="127"/>
      <c r="KLC448" s="127"/>
      <c r="KLD448" s="127"/>
      <c r="KLE448" s="127"/>
      <c r="KLF448" s="127"/>
      <c r="KLG448" s="127"/>
      <c r="KLH448" s="127"/>
      <c r="KLI448" s="127"/>
      <c r="KLJ448" s="127"/>
      <c r="KLK448" s="127"/>
      <c r="KLL448" s="127"/>
      <c r="KLM448" s="127"/>
      <c r="KLN448" s="127"/>
      <c r="KLO448" s="127"/>
      <c r="KLP448" s="127"/>
      <c r="KLQ448" s="127"/>
      <c r="KLR448" s="127"/>
      <c r="KLS448" s="127"/>
      <c r="KLT448" s="127"/>
      <c r="KLU448" s="127"/>
      <c r="KLV448" s="127"/>
      <c r="KLW448" s="127"/>
      <c r="KLX448" s="127"/>
      <c r="KLY448" s="127"/>
      <c r="KLZ448" s="127"/>
      <c r="KMA448" s="127"/>
      <c r="KMB448" s="127"/>
      <c r="KMC448" s="127"/>
      <c r="KMD448" s="127"/>
      <c r="KME448" s="127"/>
      <c r="KMF448" s="127"/>
      <c r="KMG448" s="127"/>
      <c r="KMH448" s="127"/>
      <c r="KMI448" s="127"/>
      <c r="KMJ448" s="127"/>
      <c r="KMK448" s="127"/>
      <c r="KML448" s="127"/>
      <c r="KMM448" s="127"/>
      <c r="KMN448" s="127"/>
      <c r="KMO448" s="127"/>
      <c r="KMP448" s="127"/>
      <c r="KMQ448" s="127"/>
      <c r="KMR448" s="127"/>
      <c r="KMS448" s="127"/>
      <c r="KMT448" s="127"/>
      <c r="KMU448" s="127"/>
      <c r="KMV448" s="127"/>
      <c r="KMW448" s="127"/>
      <c r="KMX448" s="127"/>
      <c r="KMY448" s="127"/>
      <c r="KMZ448" s="127"/>
      <c r="KNA448" s="127"/>
      <c r="KNB448" s="127"/>
      <c r="KNC448" s="127"/>
      <c r="KND448" s="127"/>
      <c r="KNE448" s="127"/>
      <c r="KNF448" s="127"/>
      <c r="KNG448" s="127"/>
      <c r="KNH448" s="127"/>
      <c r="KNI448" s="127"/>
      <c r="KNJ448" s="127"/>
      <c r="KNK448" s="127"/>
      <c r="KNL448" s="127"/>
      <c r="KNM448" s="127"/>
      <c r="KNN448" s="127"/>
      <c r="KNO448" s="127"/>
      <c r="KNP448" s="127"/>
      <c r="KNQ448" s="127"/>
      <c r="KNR448" s="127"/>
      <c r="KNS448" s="127"/>
      <c r="KNT448" s="127"/>
      <c r="KNU448" s="127"/>
      <c r="KNV448" s="127"/>
      <c r="KNW448" s="127"/>
      <c r="KNX448" s="127"/>
      <c r="KNY448" s="127"/>
      <c r="KNZ448" s="127"/>
      <c r="KOA448" s="127"/>
      <c r="KOB448" s="127"/>
      <c r="KOC448" s="127"/>
      <c r="KOD448" s="127"/>
      <c r="KOE448" s="127"/>
      <c r="KOF448" s="127"/>
      <c r="KOG448" s="127"/>
      <c r="KOH448" s="127"/>
      <c r="KOI448" s="127"/>
      <c r="KOJ448" s="127"/>
      <c r="KOK448" s="127"/>
      <c r="KOL448" s="127"/>
      <c r="KOM448" s="127"/>
      <c r="KON448" s="127"/>
      <c r="KOO448" s="127"/>
      <c r="KOP448" s="127"/>
      <c r="KOQ448" s="127"/>
      <c r="KOR448" s="127"/>
      <c r="KOS448" s="127"/>
      <c r="KOT448" s="127"/>
      <c r="KOU448" s="127"/>
      <c r="KOV448" s="127"/>
      <c r="KOW448" s="127"/>
      <c r="KOX448" s="127"/>
      <c r="KOY448" s="127"/>
      <c r="KOZ448" s="127"/>
      <c r="KPA448" s="127"/>
      <c r="KPB448" s="127"/>
      <c r="KPC448" s="127"/>
      <c r="KPD448" s="127"/>
      <c r="KPE448" s="127"/>
      <c r="KPF448" s="127"/>
      <c r="KPG448" s="127"/>
      <c r="KPH448" s="127"/>
      <c r="KPI448" s="127"/>
      <c r="KPJ448" s="127"/>
      <c r="KPK448" s="127"/>
      <c r="KPL448" s="127"/>
      <c r="KPM448" s="127"/>
      <c r="KPN448" s="127"/>
      <c r="KPO448" s="127"/>
      <c r="KPP448" s="127"/>
      <c r="KPQ448" s="127"/>
      <c r="KPR448" s="127"/>
      <c r="KPS448" s="127"/>
      <c r="KPT448" s="127"/>
      <c r="KPU448" s="127"/>
      <c r="KPV448" s="127"/>
      <c r="KPW448" s="127"/>
      <c r="KPX448" s="127"/>
      <c r="KPY448" s="127"/>
      <c r="KPZ448" s="127"/>
      <c r="KQA448" s="127"/>
      <c r="KQB448" s="127"/>
      <c r="KQC448" s="127"/>
      <c r="KQD448" s="127"/>
      <c r="KQE448" s="127"/>
      <c r="KQF448" s="127"/>
      <c r="KQG448" s="127"/>
      <c r="KQH448" s="127"/>
      <c r="KQI448" s="127"/>
      <c r="KQJ448" s="127"/>
      <c r="KQK448" s="127"/>
      <c r="KQL448" s="127"/>
      <c r="KQM448" s="127"/>
      <c r="KQN448" s="127"/>
      <c r="KQO448" s="127"/>
      <c r="KQP448" s="127"/>
      <c r="KQQ448" s="127"/>
      <c r="KQR448" s="127"/>
      <c r="KQS448" s="127"/>
      <c r="KQT448" s="127"/>
      <c r="KQU448" s="127"/>
      <c r="KQV448" s="127"/>
      <c r="KQW448" s="127"/>
      <c r="KQX448" s="127"/>
      <c r="KQY448" s="127"/>
      <c r="KQZ448" s="127"/>
      <c r="KRA448" s="127"/>
      <c r="KRB448" s="127"/>
      <c r="KRC448" s="127"/>
      <c r="KRD448" s="127"/>
      <c r="KRE448" s="127"/>
      <c r="KRF448" s="127"/>
      <c r="KRG448" s="127"/>
      <c r="KRH448" s="127"/>
      <c r="KRI448" s="127"/>
      <c r="KRJ448" s="127"/>
      <c r="KRK448" s="127"/>
      <c r="KRL448" s="127"/>
      <c r="KRM448" s="127"/>
      <c r="KRN448" s="127"/>
      <c r="KRO448" s="127"/>
      <c r="KRP448" s="127"/>
      <c r="KRQ448" s="127"/>
      <c r="KRR448" s="127"/>
      <c r="KRS448" s="127"/>
      <c r="KRT448" s="127"/>
      <c r="KRU448" s="127"/>
      <c r="KRV448" s="127"/>
      <c r="KRW448" s="127"/>
      <c r="KRX448" s="127"/>
      <c r="KRY448" s="127"/>
      <c r="KRZ448" s="127"/>
      <c r="KSA448" s="127"/>
      <c r="KSB448" s="127"/>
      <c r="KSC448" s="127"/>
      <c r="KSD448" s="127"/>
      <c r="KSE448" s="127"/>
      <c r="KSF448" s="127"/>
      <c r="KSG448" s="127"/>
      <c r="KSH448" s="127"/>
      <c r="KSI448" s="127"/>
      <c r="KSJ448" s="127"/>
      <c r="KSK448" s="127"/>
      <c r="KSL448" s="127"/>
      <c r="KSN448" s="127"/>
      <c r="KSO448" s="127"/>
      <c r="KSP448" s="127"/>
      <c r="KSR448" s="127"/>
      <c r="KSS448" s="127"/>
      <c r="KSU448" s="127"/>
      <c r="KSV448" s="127"/>
      <c r="KSW448" s="127"/>
      <c r="KTJ448" s="127"/>
      <c r="KTK448" s="127"/>
      <c r="KTL448" s="127"/>
      <c r="KTM448" s="127"/>
      <c r="KTN448" s="127"/>
      <c r="KTO448" s="127"/>
      <c r="KTP448" s="127"/>
      <c r="KTQ448" s="127"/>
      <c r="KTR448" s="127"/>
      <c r="KTS448" s="127"/>
      <c r="KTT448" s="127"/>
      <c r="KTU448" s="127"/>
      <c r="KTV448" s="127"/>
      <c r="KTW448" s="127"/>
      <c r="KTX448" s="127"/>
      <c r="KTY448" s="127"/>
      <c r="KTZ448" s="127"/>
      <c r="KUA448" s="127"/>
      <c r="KUB448" s="127"/>
      <c r="KUC448" s="127"/>
      <c r="KUD448" s="127"/>
      <c r="KUE448" s="127"/>
      <c r="KUF448" s="127"/>
      <c r="KUG448" s="127"/>
      <c r="KUH448" s="127"/>
      <c r="KUI448" s="127"/>
      <c r="KUJ448" s="127"/>
      <c r="KUK448" s="127"/>
      <c r="KUL448" s="127"/>
      <c r="KUM448" s="127"/>
      <c r="KUN448" s="127"/>
      <c r="KUO448" s="127"/>
      <c r="KUP448" s="127"/>
      <c r="KUQ448" s="127"/>
      <c r="KUR448" s="127"/>
      <c r="KUS448" s="127"/>
      <c r="KUT448" s="127"/>
      <c r="KUU448" s="127"/>
      <c r="KUV448" s="127"/>
      <c r="KUW448" s="127"/>
      <c r="KUX448" s="127"/>
      <c r="KUY448" s="127"/>
      <c r="KUZ448" s="127"/>
      <c r="KVA448" s="127"/>
      <c r="KVB448" s="127"/>
      <c r="KVC448" s="127"/>
      <c r="KVD448" s="127"/>
      <c r="KVE448" s="127"/>
      <c r="KVF448" s="127"/>
      <c r="KVG448" s="127"/>
      <c r="KVH448" s="127"/>
      <c r="KVI448" s="127"/>
      <c r="KVJ448" s="127"/>
      <c r="KVK448" s="127"/>
      <c r="KVL448" s="127"/>
      <c r="KVM448" s="127"/>
      <c r="KVN448" s="127"/>
      <c r="KVO448" s="127"/>
      <c r="KVP448" s="127"/>
      <c r="KVQ448" s="127"/>
      <c r="KVR448" s="127"/>
      <c r="KVS448" s="127"/>
      <c r="KVT448" s="127"/>
      <c r="KVU448" s="127"/>
      <c r="KVV448" s="127"/>
      <c r="KVW448" s="127"/>
      <c r="KVX448" s="127"/>
      <c r="KVY448" s="127"/>
      <c r="KVZ448" s="127"/>
      <c r="KWA448" s="127"/>
      <c r="KWB448" s="127"/>
      <c r="KWC448" s="127"/>
      <c r="KWD448" s="127"/>
      <c r="KWE448" s="127"/>
      <c r="KWF448" s="127"/>
      <c r="KWG448" s="127"/>
      <c r="KWH448" s="127"/>
      <c r="KWI448" s="127"/>
      <c r="KWJ448" s="127"/>
      <c r="KWK448" s="127"/>
      <c r="KWL448" s="127"/>
      <c r="KWM448" s="127"/>
      <c r="KWN448" s="127"/>
      <c r="KWO448" s="127"/>
      <c r="KWP448" s="127"/>
      <c r="KWQ448" s="127"/>
      <c r="KWR448" s="127"/>
      <c r="KWS448" s="127"/>
      <c r="KWT448" s="127"/>
      <c r="KWU448" s="127"/>
      <c r="KWV448" s="127"/>
      <c r="KWW448" s="127"/>
      <c r="KWX448" s="127"/>
      <c r="KWY448" s="127"/>
      <c r="KWZ448" s="127"/>
      <c r="KXA448" s="127"/>
      <c r="KXB448" s="127"/>
      <c r="KXC448" s="127"/>
      <c r="KXD448" s="127"/>
      <c r="KXE448" s="127"/>
      <c r="KXF448" s="127"/>
      <c r="KXG448" s="127"/>
      <c r="KXH448" s="127"/>
      <c r="KXI448" s="127"/>
      <c r="KXJ448" s="127"/>
      <c r="KXK448" s="127"/>
      <c r="KXL448" s="127"/>
      <c r="KXM448" s="127"/>
      <c r="KXN448" s="127"/>
      <c r="KXO448" s="127"/>
      <c r="KXP448" s="127"/>
      <c r="KXQ448" s="127"/>
      <c r="KXR448" s="127"/>
      <c r="KXS448" s="127"/>
      <c r="KXT448" s="127"/>
      <c r="KXU448" s="127"/>
      <c r="KXV448" s="127"/>
      <c r="KXW448" s="127"/>
      <c r="KXX448" s="127"/>
      <c r="KXY448" s="127"/>
      <c r="KXZ448" s="127"/>
      <c r="KYA448" s="127"/>
      <c r="KYB448" s="127"/>
      <c r="KYC448" s="127"/>
      <c r="KYD448" s="127"/>
      <c r="KYE448" s="127"/>
      <c r="KYF448" s="127"/>
      <c r="KYG448" s="127"/>
      <c r="KYH448" s="127"/>
      <c r="KYI448" s="127"/>
      <c r="KYJ448" s="127"/>
      <c r="KYK448" s="127"/>
      <c r="KYL448" s="127"/>
      <c r="KYM448" s="127"/>
      <c r="KYN448" s="127"/>
      <c r="KYO448" s="127"/>
      <c r="KYP448" s="127"/>
      <c r="KYQ448" s="127"/>
      <c r="KYR448" s="127"/>
      <c r="KYS448" s="127"/>
      <c r="KYT448" s="127"/>
      <c r="KYU448" s="127"/>
      <c r="KYV448" s="127"/>
      <c r="KYW448" s="127"/>
      <c r="KYX448" s="127"/>
      <c r="KYY448" s="127"/>
      <c r="KYZ448" s="127"/>
      <c r="KZA448" s="127"/>
      <c r="KZB448" s="127"/>
      <c r="KZC448" s="127"/>
      <c r="KZD448" s="127"/>
      <c r="KZE448" s="127"/>
      <c r="KZF448" s="127"/>
      <c r="KZG448" s="127"/>
      <c r="KZH448" s="127"/>
      <c r="KZI448" s="127"/>
      <c r="KZJ448" s="127"/>
      <c r="KZK448" s="127"/>
      <c r="KZL448" s="127"/>
      <c r="KZM448" s="127"/>
      <c r="KZN448" s="127"/>
      <c r="KZO448" s="127"/>
      <c r="KZP448" s="127"/>
      <c r="KZQ448" s="127"/>
      <c r="KZR448" s="127"/>
      <c r="KZS448" s="127"/>
      <c r="KZT448" s="127"/>
      <c r="KZU448" s="127"/>
      <c r="KZV448" s="127"/>
      <c r="KZW448" s="127"/>
      <c r="KZX448" s="127"/>
      <c r="KZY448" s="127"/>
      <c r="KZZ448" s="127"/>
      <c r="LAA448" s="127"/>
      <c r="LAB448" s="127"/>
      <c r="LAC448" s="127"/>
      <c r="LAD448" s="127"/>
      <c r="LAE448" s="127"/>
      <c r="LAF448" s="127"/>
      <c r="LAG448" s="127"/>
      <c r="LAH448" s="127"/>
      <c r="LAI448" s="127"/>
      <c r="LAJ448" s="127"/>
      <c r="LAK448" s="127"/>
      <c r="LAL448" s="127"/>
      <c r="LAM448" s="127"/>
      <c r="LAN448" s="127"/>
      <c r="LAO448" s="127"/>
      <c r="LAP448" s="127"/>
      <c r="LAQ448" s="127"/>
      <c r="LAR448" s="127"/>
      <c r="LAS448" s="127"/>
      <c r="LAT448" s="127"/>
      <c r="LAU448" s="127"/>
      <c r="LAV448" s="127"/>
      <c r="LAW448" s="127"/>
      <c r="LAX448" s="127"/>
      <c r="LAY448" s="127"/>
      <c r="LAZ448" s="127"/>
      <c r="LBA448" s="127"/>
      <c r="LBB448" s="127"/>
      <c r="LBC448" s="127"/>
      <c r="LBD448" s="127"/>
      <c r="LBE448" s="127"/>
      <c r="LBF448" s="127"/>
      <c r="LBG448" s="127"/>
      <c r="LBH448" s="127"/>
      <c r="LBI448" s="127"/>
      <c r="LBJ448" s="127"/>
      <c r="LBK448" s="127"/>
      <c r="LBL448" s="127"/>
      <c r="LBM448" s="127"/>
      <c r="LBN448" s="127"/>
      <c r="LBO448" s="127"/>
      <c r="LBP448" s="127"/>
      <c r="LBQ448" s="127"/>
      <c r="LBR448" s="127"/>
      <c r="LBS448" s="127"/>
      <c r="LBT448" s="127"/>
      <c r="LBU448" s="127"/>
      <c r="LBV448" s="127"/>
      <c r="LBW448" s="127"/>
      <c r="LBX448" s="127"/>
      <c r="LBY448" s="127"/>
      <c r="LBZ448" s="127"/>
      <c r="LCA448" s="127"/>
      <c r="LCB448" s="127"/>
      <c r="LCC448" s="127"/>
      <c r="LCD448" s="127"/>
      <c r="LCE448" s="127"/>
      <c r="LCF448" s="127"/>
      <c r="LCG448" s="127"/>
      <c r="LCH448" s="127"/>
      <c r="LCJ448" s="127"/>
      <c r="LCK448" s="127"/>
      <c r="LCL448" s="127"/>
      <c r="LCN448" s="127"/>
      <c r="LCO448" s="127"/>
      <c r="LCQ448" s="127"/>
      <c r="LCR448" s="127"/>
      <c r="LCS448" s="127"/>
      <c r="LDF448" s="127"/>
      <c r="LDG448" s="127"/>
      <c r="LDH448" s="127"/>
      <c r="LDI448" s="127"/>
      <c r="LDJ448" s="127"/>
      <c r="LDK448" s="127"/>
      <c r="LDL448" s="127"/>
      <c r="LDM448" s="127"/>
      <c r="LDN448" s="127"/>
      <c r="LDO448" s="127"/>
      <c r="LDP448" s="127"/>
      <c r="LDQ448" s="127"/>
      <c r="LDR448" s="127"/>
      <c r="LDS448" s="127"/>
      <c r="LDT448" s="127"/>
      <c r="LDU448" s="127"/>
      <c r="LDV448" s="127"/>
      <c r="LDW448" s="127"/>
      <c r="LDX448" s="127"/>
      <c r="LDY448" s="127"/>
      <c r="LDZ448" s="127"/>
      <c r="LEA448" s="127"/>
      <c r="LEB448" s="127"/>
      <c r="LEC448" s="127"/>
      <c r="LED448" s="127"/>
      <c r="LEE448" s="127"/>
      <c r="LEF448" s="127"/>
      <c r="LEG448" s="127"/>
      <c r="LEH448" s="127"/>
      <c r="LEI448" s="127"/>
      <c r="LEJ448" s="127"/>
      <c r="LEK448" s="127"/>
      <c r="LEL448" s="127"/>
      <c r="LEM448" s="127"/>
      <c r="LEN448" s="127"/>
      <c r="LEO448" s="127"/>
      <c r="LEP448" s="127"/>
      <c r="LEQ448" s="127"/>
      <c r="LER448" s="127"/>
      <c r="LES448" s="127"/>
      <c r="LET448" s="127"/>
      <c r="LEU448" s="127"/>
      <c r="LEV448" s="127"/>
      <c r="LEW448" s="127"/>
      <c r="LEX448" s="127"/>
      <c r="LEY448" s="127"/>
      <c r="LEZ448" s="127"/>
      <c r="LFA448" s="127"/>
      <c r="LFB448" s="127"/>
      <c r="LFC448" s="127"/>
      <c r="LFD448" s="127"/>
      <c r="LFE448" s="127"/>
      <c r="LFF448" s="127"/>
      <c r="LFG448" s="127"/>
      <c r="LFH448" s="127"/>
      <c r="LFI448" s="127"/>
      <c r="LFJ448" s="127"/>
      <c r="LFK448" s="127"/>
      <c r="LFL448" s="127"/>
      <c r="LFM448" s="127"/>
      <c r="LFN448" s="127"/>
      <c r="LFO448" s="127"/>
      <c r="LFP448" s="127"/>
      <c r="LFQ448" s="127"/>
      <c r="LFR448" s="127"/>
      <c r="LFS448" s="127"/>
      <c r="LFT448" s="127"/>
      <c r="LFU448" s="127"/>
      <c r="LFV448" s="127"/>
      <c r="LFW448" s="127"/>
      <c r="LFX448" s="127"/>
      <c r="LFY448" s="127"/>
      <c r="LFZ448" s="127"/>
      <c r="LGA448" s="127"/>
      <c r="LGB448" s="127"/>
      <c r="LGC448" s="127"/>
      <c r="LGD448" s="127"/>
      <c r="LGE448" s="127"/>
      <c r="LGF448" s="127"/>
      <c r="LGG448" s="127"/>
      <c r="LGH448" s="127"/>
      <c r="LGI448" s="127"/>
      <c r="LGJ448" s="127"/>
      <c r="LGK448" s="127"/>
      <c r="LGL448" s="127"/>
      <c r="LGM448" s="127"/>
      <c r="LGN448" s="127"/>
      <c r="LGO448" s="127"/>
      <c r="LGP448" s="127"/>
      <c r="LGQ448" s="127"/>
      <c r="LGR448" s="127"/>
      <c r="LGS448" s="127"/>
      <c r="LGT448" s="127"/>
      <c r="LGU448" s="127"/>
      <c r="LGV448" s="127"/>
      <c r="LGW448" s="127"/>
      <c r="LGX448" s="127"/>
      <c r="LGY448" s="127"/>
      <c r="LGZ448" s="127"/>
      <c r="LHA448" s="127"/>
      <c r="LHB448" s="127"/>
      <c r="LHC448" s="127"/>
      <c r="LHD448" s="127"/>
      <c r="LHE448" s="127"/>
      <c r="LHF448" s="127"/>
      <c r="LHG448" s="127"/>
      <c r="LHH448" s="127"/>
      <c r="LHI448" s="127"/>
      <c r="LHJ448" s="127"/>
      <c r="LHK448" s="127"/>
      <c r="LHL448" s="127"/>
      <c r="LHM448" s="127"/>
      <c r="LHN448" s="127"/>
      <c r="LHO448" s="127"/>
      <c r="LHP448" s="127"/>
      <c r="LHQ448" s="127"/>
      <c r="LHR448" s="127"/>
      <c r="LHS448" s="127"/>
      <c r="LHT448" s="127"/>
      <c r="LHU448" s="127"/>
      <c r="LHV448" s="127"/>
      <c r="LHW448" s="127"/>
      <c r="LHX448" s="127"/>
      <c r="LHY448" s="127"/>
      <c r="LHZ448" s="127"/>
      <c r="LIA448" s="127"/>
      <c r="LIB448" s="127"/>
      <c r="LIC448" s="127"/>
      <c r="LID448" s="127"/>
      <c r="LIE448" s="127"/>
      <c r="LIF448" s="127"/>
      <c r="LIG448" s="127"/>
      <c r="LIH448" s="127"/>
      <c r="LII448" s="127"/>
      <c r="LIJ448" s="127"/>
      <c r="LIK448" s="127"/>
      <c r="LIL448" s="127"/>
      <c r="LIM448" s="127"/>
      <c r="LIN448" s="127"/>
      <c r="LIO448" s="127"/>
      <c r="LIP448" s="127"/>
      <c r="LIQ448" s="127"/>
      <c r="LIR448" s="127"/>
      <c r="LIS448" s="127"/>
      <c r="LIT448" s="127"/>
      <c r="LIU448" s="127"/>
      <c r="LIV448" s="127"/>
      <c r="LIW448" s="127"/>
      <c r="LIX448" s="127"/>
      <c r="LIY448" s="127"/>
      <c r="LIZ448" s="127"/>
      <c r="LJA448" s="127"/>
      <c r="LJB448" s="127"/>
      <c r="LJC448" s="127"/>
      <c r="LJD448" s="127"/>
      <c r="LJE448" s="127"/>
      <c r="LJF448" s="127"/>
      <c r="LJG448" s="127"/>
      <c r="LJH448" s="127"/>
      <c r="LJI448" s="127"/>
      <c r="LJJ448" s="127"/>
      <c r="LJK448" s="127"/>
      <c r="LJL448" s="127"/>
      <c r="LJM448" s="127"/>
      <c r="LJN448" s="127"/>
      <c r="LJO448" s="127"/>
      <c r="LJP448" s="127"/>
      <c r="LJQ448" s="127"/>
      <c r="LJR448" s="127"/>
      <c r="LJS448" s="127"/>
      <c r="LJT448" s="127"/>
      <c r="LJU448" s="127"/>
      <c r="LJV448" s="127"/>
      <c r="LJW448" s="127"/>
      <c r="LJX448" s="127"/>
      <c r="LJY448" s="127"/>
      <c r="LJZ448" s="127"/>
      <c r="LKA448" s="127"/>
      <c r="LKB448" s="127"/>
      <c r="LKC448" s="127"/>
      <c r="LKD448" s="127"/>
      <c r="LKE448" s="127"/>
      <c r="LKF448" s="127"/>
      <c r="LKG448" s="127"/>
      <c r="LKH448" s="127"/>
      <c r="LKI448" s="127"/>
      <c r="LKJ448" s="127"/>
      <c r="LKK448" s="127"/>
      <c r="LKL448" s="127"/>
      <c r="LKM448" s="127"/>
      <c r="LKN448" s="127"/>
      <c r="LKO448" s="127"/>
      <c r="LKP448" s="127"/>
      <c r="LKQ448" s="127"/>
      <c r="LKR448" s="127"/>
      <c r="LKS448" s="127"/>
      <c r="LKT448" s="127"/>
      <c r="LKU448" s="127"/>
      <c r="LKV448" s="127"/>
      <c r="LKW448" s="127"/>
      <c r="LKX448" s="127"/>
      <c r="LKY448" s="127"/>
      <c r="LKZ448" s="127"/>
      <c r="LLA448" s="127"/>
      <c r="LLB448" s="127"/>
      <c r="LLC448" s="127"/>
      <c r="LLD448" s="127"/>
      <c r="LLE448" s="127"/>
      <c r="LLF448" s="127"/>
      <c r="LLG448" s="127"/>
      <c r="LLH448" s="127"/>
      <c r="LLI448" s="127"/>
      <c r="LLJ448" s="127"/>
      <c r="LLK448" s="127"/>
      <c r="LLL448" s="127"/>
      <c r="LLM448" s="127"/>
      <c r="LLN448" s="127"/>
      <c r="LLO448" s="127"/>
      <c r="LLP448" s="127"/>
      <c r="LLQ448" s="127"/>
      <c r="LLR448" s="127"/>
      <c r="LLS448" s="127"/>
      <c r="LLT448" s="127"/>
      <c r="LLU448" s="127"/>
      <c r="LLV448" s="127"/>
      <c r="LLW448" s="127"/>
      <c r="LLX448" s="127"/>
      <c r="LLY448" s="127"/>
      <c r="LLZ448" s="127"/>
      <c r="LMA448" s="127"/>
      <c r="LMB448" s="127"/>
      <c r="LMC448" s="127"/>
      <c r="LMD448" s="127"/>
      <c r="LMF448" s="127"/>
      <c r="LMG448" s="127"/>
      <c r="LMH448" s="127"/>
      <c r="LMJ448" s="127"/>
      <c r="LMK448" s="127"/>
      <c r="LMM448" s="127"/>
      <c r="LMN448" s="127"/>
      <c r="LMO448" s="127"/>
      <c r="LNB448" s="127"/>
      <c r="LNC448" s="127"/>
      <c r="LND448" s="127"/>
      <c r="LNE448" s="127"/>
      <c r="LNF448" s="127"/>
      <c r="LNG448" s="127"/>
      <c r="LNH448" s="127"/>
      <c r="LNI448" s="127"/>
      <c r="LNJ448" s="127"/>
      <c r="LNK448" s="127"/>
      <c r="LNL448" s="127"/>
      <c r="LNM448" s="127"/>
      <c r="LNN448" s="127"/>
      <c r="LNO448" s="127"/>
      <c r="LNP448" s="127"/>
      <c r="LNQ448" s="127"/>
      <c r="LNR448" s="127"/>
      <c r="LNS448" s="127"/>
      <c r="LNT448" s="127"/>
      <c r="LNU448" s="127"/>
      <c r="LNV448" s="127"/>
      <c r="LNW448" s="127"/>
      <c r="LNX448" s="127"/>
      <c r="LNY448" s="127"/>
      <c r="LNZ448" s="127"/>
      <c r="LOA448" s="127"/>
      <c r="LOB448" s="127"/>
      <c r="LOC448" s="127"/>
      <c r="LOD448" s="127"/>
      <c r="LOE448" s="127"/>
      <c r="LOF448" s="127"/>
      <c r="LOG448" s="127"/>
      <c r="LOH448" s="127"/>
      <c r="LOI448" s="127"/>
      <c r="LOJ448" s="127"/>
      <c r="LOK448" s="127"/>
      <c r="LOL448" s="127"/>
      <c r="LOM448" s="127"/>
      <c r="LON448" s="127"/>
      <c r="LOO448" s="127"/>
      <c r="LOP448" s="127"/>
      <c r="LOQ448" s="127"/>
      <c r="LOR448" s="127"/>
      <c r="LOS448" s="127"/>
      <c r="LOT448" s="127"/>
      <c r="LOU448" s="127"/>
      <c r="LOV448" s="127"/>
      <c r="LOW448" s="127"/>
      <c r="LOX448" s="127"/>
      <c r="LOY448" s="127"/>
      <c r="LOZ448" s="127"/>
      <c r="LPA448" s="127"/>
      <c r="LPB448" s="127"/>
      <c r="LPC448" s="127"/>
      <c r="LPD448" s="127"/>
      <c r="LPE448" s="127"/>
      <c r="LPF448" s="127"/>
      <c r="LPG448" s="127"/>
      <c r="LPH448" s="127"/>
      <c r="LPI448" s="127"/>
      <c r="LPJ448" s="127"/>
      <c r="LPK448" s="127"/>
      <c r="LPL448" s="127"/>
      <c r="LPM448" s="127"/>
      <c r="LPN448" s="127"/>
      <c r="LPO448" s="127"/>
      <c r="LPP448" s="127"/>
      <c r="LPQ448" s="127"/>
      <c r="LPR448" s="127"/>
      <c r="LPS448" s="127"/>
      <c r="LPT448" s="127"/>
      <c r="LPU448" s="127"/>
      <c r="LPV448" s="127"/>
      <c r="LPW448" s="127"/>
      <c r="LPX448" s="127"/>
      <c r="LPY448" s="127"/>
      <c r="LPZ448" s="127"/>
      <c r="LQA448" s="127"/>
      <c r="LQB448" s="127"/>
      <c r="LQC448" s="127"/>
      <c r="LQD448" s="127"/>
      <c r="LQE448" s="127"/>
      <c r="LQF448" s="127"/>
      <c r="LQG448" s="127"/>
      <c r="LQH448" s="127"/>
      <c r="LQI448" s="127"/>
      <c r="LQJ448" s="127"/>
      <c r="LQK448" s="127"/>
      <c r="LQL448" s="127"/>
      <c r="LQM448" s="127"/>
      <c r="LQN448" s="127"/>
      <c r="LQO448" s="127"/>
      <c r="LQP448" s="127"/>
      <c r="LQQ448" s="127"/>
      <c r="LQR448" s="127"/>
      <c r="LQS448" s="127"/>
      <c r="LQT448" s="127"/>
      <c r="LQU448" s="127"/>
      <c r="LQV448" s="127"/>
      <c r="LQW448" s="127"/>
      <c r="LQX448" s="127"/>
      <c r="LQY448" s="127"/>
      <c r="LQZ448" s="127"/>
      <c r="LRA448" s="127"/>
      <c r="LRB448" s="127"/>
      <c r="LRC448" s="127"/>
      <c r="LRD448" s="127"/>
      <c r="LRE448" s="127"/>
      <c r="LRF448" s="127"/>
      <c r="LRG448" s="127"/>
      <c r="LRH448" s="127"/>
      <c r="LRI448" s="127"/>
      <c r="LRJ448" s="127"/>
      <c r="LRK448" s="127"/>
      <c r="LRL448" s="127"/>
      <c r="LRM448" s="127"/>
      <c r="LRN448" s="127"/>
      <c r="LRO448" s="127"/>
      <c r="LRP448" s="127"/>
      <c r="LRQ448" s="127"/>
      <c r="LRR448" s="127"/>
      <c r="LRS448" s="127"/>
      <c r="LRT448" s="127"/>
      <c r="LRU448" s="127"/>
      <c r="LRV448" s="127"/>
      <c r="LRW448" s="127"/>
      <c r="LRX448" s="127"/>
      <c r="LRY448" s="127"/>
      <c r="LRZ448" s="127"/>
      <c r="LSA448" s="127"/>
      <c r="LSB448" s="127"/>
      <c r="LSC448" s="127"/>
      <c r="LSD448" s="127"/>
      <c r="LSE448" s="127"/>
      <c r="LSF448" s="127"/>
      <c r="LSG448" s="127"/>
      <c r="LSH448" s="127"/>
      <c r="LSI448" s="127"/>
      <c r="LSJ448" s="127"/>
      <c r="LSK448" s="127"/>
      <c r="LSL448" s="127"/>
      <c r="LSM448" s="127"/>
      <c r="LSN448" s="127"/>
      <c r="LSO448" s="127"/>
      <c r="LSP448" s="127"/>
      <c r="LSQ448" s="127"/>
      <c r="LSR448" s="127"/>
      <c r="LSS448" s="127"/>
      <c r="LST448" s="127"/>
      <c r="LSU448" s="127"/>
      <c r="LSV448" s="127"/>
      <c r="LSW448" s="127"/>
      <c r="LSX448" s="127"/>
      <c r="LSY448" s="127"/>
      <c r="LSZ448" s="127"/>
      <c r="LTA448" s="127"/>
      <c r="LTB448" s="127"/>
      <c r="LTC448" s="127"/>
      <c r="LTD448" s="127"/>
      <c r="LTE448" s="127"/>
      <c r="LTF448" s="127"/>
      <c r="LTG448" s="127"/>
      <c r="LTH448" s="127"/>
      <c r="LTI448" s="127"/>
      <c r="LTJ448" s="127"/>
      <c r="LTK448" s="127"/>
      <c r="LTL448" s="127"/>
      <c r="LTM448" s="127"/>
      <c r="LTN448" s="127"/>
      <c r="LTO448" s="127"/>
      <c r="LTP448" s="127"/>
      <c r="LTQ448" s="127"/>
      <c r="LTR448" s="127"/>
      <c r="LTS448" s="127"/>
      <c r="LTT448" s="127"/>
      <c r="LTU448" s="127"/>
      <c r="LTV448" s="127"/>
      <c r="LTW448" s="127"/>
      <c r="LTX448" s="127"/>
      <c r="LTY448" s="127"/>
      <c r="LTZ448" s="127"/>
      <c r="LUA448" s="127"/>
      <c r="LUB448" s="127"/>
      <c r="LUC448" s="127"/>
      <c r="LUD448" s="127"/>
      <c r="LUE448" s="127"/>
      <c r="LUF448" s="127"/>
      <c r="LUG448" s="127"/>
      <c r="LUH448" s="127"/>
      <c r="LUI448" s="127"/>
      <c r="LUJ448" s="127"/>
      <c r="LUK448" s="127"/>
      <c r="LUL448" s="127"/>
      <c r="LUM448" s="127"/>
      <c r="LUN448" s="127"/>
      <c r="LUO448" s="127"/>
      <c r="LUP448" s="127"/>
      <c r="LUQ448" s="127"/>
      <c r="LUR448" s="127"/>
      <c r="LUS448" s="127"/>
      <c r="LUT448" s="127"/>
      <c r="LUU448" s="127"/>
      <c r="LUV448" s="127"/>
      <c r="LUW448" s="127"/>
      <c r="LUX448" s="127"/>
      <c r="LUY448" s="127"/>
      <c r="LUZ448" s="127"/>
      <c r="LVA448" s="127"/>
      <c r="LVB448" s="127"/>
      <c r="LVC448" s="127"/>
      <c r="LVD448" s="127"/>
      <c r="LVE448" s="127"/>
      <c r="LVF448" s="127"/>
      <c r="LVG448" s="127"/>
      <c r="LVH448" s="127"/>
      <c r="LVI448" s="127"/>
      <c r="LVJ448" s="127"/>
      <c r="LVK448" s="127"/>
      <c r="LVL448" s="127"/>
      <c r="LVM448" s="127"/>
      <c r="LVN448" s="127"/>
      <c r="LVO448" s="127"/>
      <c r="LVP448" s="127"/>
      <c r="LVQ448" s="127"/>
      <c r="LVR448" s="127"/>
      <c r="LVS448" s="127"/>
      <c r="LVT448" s="127"/>
      <c r="LVU448" s="127"/>
      <c r="LVV448" s="127"/>
      <c r="LVW448" s="127"/>
      <c r="LVX448" s="127"/>
      <c r="LVY448" s="127"/>
      <c r="LVZ448" s="127"/>
      <c r="LWB448" s="127"/>
      <c r="LWC448" s="127"/>
      <c r="LWD448" s="127"/>
      <c r="LWF448" s="127"/>
      <c r="LWG448" s="127"/>
      <c r="LWI448" s="127"/>
      <c r="LWJ448" s="127"/>
      <c r="LWK448" s="127"/>
      <c r="LWX448" s="127"/>
      <c r="LWY448" s="127"/>
      <c r="LWZ448" s="127"/>
      <c r="LXA448" s="127"/>
      <c r="LXB448" s="127"/>
      <c r="LXC448" s="127"/>
      <c r="LXD448" s="127"/>
      <c r="LXE448" s="127"/>
      <c r="LXF448" s="127"/>
      <c r="LXG448" s="127"/>
      <c r="LXH448" s="127"/>
      <c r="LXI448" s="127"/>
      <c r="LXJ448" s="127"/>
      <c r="LXK448" s="127"/>
      <c r="LXL448" s="127"/>
      <c r="LXM448" s="127"/>
      <c r="LXN448" s="127"/>
      <c r="LXO448" s="127"/>
      <c r="LXP448" s="127"/>
      <c r="LXQ448" s="127"/>
      <c r="LXR448" s="127"/>
      <c r="LXS448" s="127"/>
      <c r="LXT448" s="127"/>
      <c r="LXU448" s="127"/>
      <c r="LXV448" s="127"/>
      <c r="LXW448" s="127"/>
      <c r="LXX448" s="127"/>
      <c r="LXY448" s="127"/>
      <c r="LXZ448" s="127"/>
      <c r="LYA448" s="127"/>
      <c r="LYB448" s="127"/>
      <c r="LYC448" s="127"/>
      <c r="LYD448" s="127"/>
      <c r="LYE448" s="127"/>
      <c r="LYF448" s="127"/>
      <c r="LYG448" s="127"/>
      <c r="LYH448" s="127"/>
      <c r="LYI448" s="127"/>
      <c r="LYJ448" s="127"/>
      <c r="LYK448" s="127"/>
      <c r="LYL448" s="127"/>
      <c r="LYM448" s="127"/>
      <c r="LYN448" s="127"/>
      <c r="LYO448" s="127"/>
      <c r="LYP448" s="127"/>
      <c r="LYQ448" s="127"/>
      <c r="LYR448" s="127"/>
      <c r="LYS448" s="127"/>
      <c r="LYT448" s="127"/>
      <c r="LYU448" s="127"/>
      <c r="LYV448" s="127"/>
      <c r="LYW448" s="127"/>
      <c r="LYX448" s="127"/>
      <c r="LYY448" s="127"/>
      <c r="LYZ448" s="127"/>
      <c r="LZA448" s="127"/>
      <c r="LZB448" s="127"/>
      <c r="LZC448" s="127"/>
      <c r="LZD448" s="127"/>
      <c r="LZE448" s="127"/>
      <c r="LZF448" s="127"/>
      <c r="LZG448" s="127"/>
      <c r="LZH448" s="127"/>
      <c r="LZI448" s="127"/>
      <c r="LZJ448" s="127"/>
      <c r="LZK448" s="127"/>
      <c r="LZL448" s="127"/>
      <c r="LZM448" s="127"/>
      <c r="LZN448" s="127"/>
      <c r="LZO448" s="127"/>
      <c r="LZP448" s="127"/>
      <c r="LZQ448" s="127"/>
      <c r="LZR448" s="127"/>
      <c r="LZS448" s="127"/>
      <c r="LZT448" s="127"/>
      <c r="LZU448" s="127"/>
      <c r="LZV448" s="127"/>
      <c r="LZW448" s="127"/>
      <c r="LZX448" s="127"/>
      <c r="LZY448" s="127"/>
      <c r="LZZ448" s="127"/>
      <c r="MAA448" s="127"/>
      <c r="MAB448" s="127"/>
      <c r="MAC448" s="127"/>
      <c r="MAD448" s="127"/>
      <c r="MAE448" s="127"/>
      <c r="MAF448" s="127"/>
      <c r="MAG448" s="127"/>
      <c r="MAH448" s="127"/>
      <c r="MAI448" s="127"/>
      <c r="MAJ448" s="127"/>
      <c r="MAK448" s="127"/>
      <c r="MAL448" s="127"/>
      <c r="MAM448" s="127"/>
      <c r="MAN448" s="127"/>
      <c r="MAO448" s="127"/>
      <c r="MAP448" s="127"/>
      <c r="MAQ448" s="127"/>
      <c r="MAR448" s="127"/>
      <c r="MAS448" s="127"/>
      <c r="MAT448" s="127"/>
      <c r="MAU448" s="127"/>
      <c r="MAV448" s="127"/>
      <c r="MAW448" s="127"/>
      <c r="MAX448" s="127"/>
      <c r="MAY448" s="127"/>
      <c r="MAZ448" s="127"/>
      <c r="MBA448" s="127"/>
      <c r="MBB448" s="127"/>
      <c r="MBC448" s="127"/>
      <c r="MBD448" s="127"/>
      <c r="MBE448" s="127"/>
      <c r="MBF448" s="127"/>
      <c r="MBG448" s="127"/>
      <c r="MBH448" s="127"/>
      <c r="MBI448" s="127"/>
      <c r="MBJ448" s="127"/>
      <c r="MBK448" s="127"/>
      <c r="MBL448" s="127"/>
      <c r="MBM448" s="127"/>
      <c r="MBN448" s="127"/>
      <c r="MBO448" s="127"/>
      <c r="MBP448" s="127"/>
      <c r="MBQ448" s="127"/>
      <c r="MBR448" s="127"/>
      <c r="MBS448" s="127"/>
      <c r="MBT448" s="127"/>
      <c r="MBU448" s="127"/>
      <c r="MBV448" s="127"/>
      <c r="MBW448" s="127"/>
      <c r="MBX448" s="127"/>
      <c r="MBY448" s="127"/>
      <c r="MBZ448" s="127"/>
      <c r="MCA448" s="127"/>
      <c r="MCB448" s="127"/>
      <c r="MCC448" s="127"/>
      <c r="MCD448" s="127"/>
      <c r="MCE448" s="127"/>
      <c r="MCF448" s="127"/>
      <c r="MCG448" s="127"/>
      <c r="MCH448" s="127"/>
      <c r="MCI448" s="127"/>
      <c r="MCJ448" s="127"/>
      <c r="MCK448" s="127"/>
      <c r="MCL448" s="127"/>
      <c r="MCM448" s="127"/>
      <c r="MCN448" s="127"/>
      <c r="MCO448" s="127"/>
      <c r="MCP448" s="127"/>
      <c r="MCQ448" s="127"/>
      <c r="MCR448" s="127"/>
      <c r="MCS448" s="127"/>
      <c r="MCT448" s="127"/>
      <c r="MCU448" s="127"/>
      <c r="MCV448" s="127"/>
      <c r="MCW448" s="127"/>
      <c r="MCX448" s="127"/>
      <c r="MCY448" s="127"/>
      <c r="MCZ448" s="127"/>
      <c r="MDA448" s="127"/>
      <c r="MDB448" s="127"/>
      <c r="MDC448" s="127"/>
      <c r="MDD448" s="127"/>
      <c r="MDE448" s="127"/>
      <c r="MDF448" s="127"/>
      <c r="MDG448" s="127"/>
      <c r="MDH448" s="127"/>
      <c r="MDI448" s="127"/>
      <c r="MDJ448" s="127"/>
      <c r="MDK448" s="127"/>
      <c r="MDL448" s="127"/>
      <c r="MDM448" s="127"/>
      <c r="MDN448" s="127"/>
      <c r="MDO448" s="127"/>
      <c r="MDP448" s="127"/>
      <c r="MDQ448" s="127"/>
      <c r="MDR448" s="127"/>
      <c r="MDS448" s="127"/>
      <c r="MDT448" s="127"/>
      <c r="MDU448" s="127"/>
      <c r="MDV448" s="127"/>
      <c r="MDW448" s="127"/>
      <c r="MDX448" s="127"/>
      <c r="MDY448" s="127"/>
      <c r="MDZ448" s="127"/>
      <c r="MEA448" s="127"/>
      <c r="MEB448" s="127"/>
      <c r="MEC448" s="127"/>
      <c r="MED448" s="127"/>
      <c r="MEE448" s="127"/>
      <c r="MEF448" s="127"/>
      <c r="MEG448" s="127"/>
      <c r="MEH448" s="127"/>
      <c r="MEI448" s="127"/>
      <c r="MEJ448" s="127"/>
      <c r="MEK448" s="127"/>
      <c r="MEL448" s="127"/>
      <c r="MEM448" s="127"/>
      <c r="MEN448" s="127"/>
      <c r="MEO448" s="127"/>
      <c r="MEP448" s="127"/>
      <c r="MEQ448" s="127"/>
      <c r="MER448" s="127"/>
      <c r="MES448" s="127"/>
      <c r="MET448" s="127"/>
      <c r="MEU448" s="127"/>
      <c r="MEV448" s="127"/>
      <c r="MEW448" s="127"/>
      <c r="MEX448" s="127"/>
      <c r="MEY448" s="127"/>
      <c r="MEZ448" s="127"/>
      <c r="MFA448" s="127"/>
      <c r="MFB448" s="127"/>
      <c r="MFC448" s="127"/>
      <c r="MFD448" s="127"/>
      <c r="MFE448" s="127"/>
      <c r="MFF448" s="127"/>
      <c r="MFG448" s="127"/>
      <c r="MFH448" s="127"/>
      <c r="MFI448" s="127"/>
      <c r="MFJ448" s="127"/>
      <c r="MFK448" s="127"/>
      <c r="MFL448" s="127"/>
      <c r="MFM448" s="127"/>
      <c r="MFN448" s="127"/>
      <c r="MFO448" s="127"/>
      <c r="MFP448" s="127"/>
      <c r="MFQ448" s="127"/>
      <c r="MFR448" s="127"/>
      <c r="MFS448" s="127"/>
      <c r="MFT448" s="127"/>
      <c r="MFU448" s="127"/>
      <c r="MFV448" s="127"/>
      <c r="MFX448" s="127"/>
      <c r="MFY448" s="127"/>
      <c r="MFZ448" s="127"/>
      <c r="MGB448" s="127"/>
      <c r="MGC448" s="127"/>
      <c r="MGE448" s="127"/>
      <c r="MGF448" s="127"/>
      <c r="MGG448" s="127"/>
      <c r="MGT448" s="127"/>
      <c r="MGU448" s="127"/>
      <c r="MGV448" s="127"/>
      <c r="MGW448" s="127"/>
      <c r="MGX448" s="127"/>
      <c r="MGY448" s="127"/>
      <c r="MGZ448" s="127"/>
      <c r="MHA448" s="127"/>
      <c r="MHB448" s="127"/>
      <c r="MHC448" s="127"/>
      <c r="MHD448" s="127"/>
      <c r="MHE448" s="127"/>
      <c r="MHF448" s="127"/>
      <c r="MHG448" s="127"/>
      <c r="MHH448" s="127"/>
      <c r="MHI448" s="127"/>
      <c r="MHJ448" s="127"/>
      <c r="MHK448" s="127"/>
      <c r="MHL448" s="127"/>
      <c r="MHM448" s="127"/>
      <c r="MHN448" s="127"/>
      <c r="MHO448" s="127"/>
      <c r="MHP448" s="127"/>
      <c r="MHQ448" s="127"/>
      <c r="MHR448" s="127"/>
      <c r="MHS448" s="127"/>
      <c r="MHT448" s="127"/>
      <c r="MHU448" s="127"/>
      <c r="MHV448" s="127"/>
      <c r="MHW448" s="127"/>
      <c r="MHX448" s="127"/>
      <c r="MHY448" s="127"/>
      <c r="MHZ448" s="127"/>
      <c r="MIA448" s="127"/>
      <c r="MIB448" s="127"/>
      <c r="MIC448" s="127"/>
      <c r="MID448" s="127"/>
      <c r="MIE448" s="127"/>
      <c r="MIF448" s="127"/>
      <c r="MIG448" s="127"/>
      <c r="MIH448" s="127"/>
      <c r="MII448" s="127"/>
      <c r="MIJ448" s="127"/>
      <c r="MIK448" s="127"/>
      <c r="MIL448" s="127"/>
      <c r="MIM448" s="127"/>
      <c r="MIN448" s="127"/>
      <c r="MIO448" s="127"/>
      <c r="MIP448" s="127"/>
      <c r="MIQ448" s="127"/>
      <c r="MIR448" s="127"/>
      <c r="MIS448" s="127"/>
      <c r="MIT448" s="127"/>
      <c r="MIU448" s="127"/>
      <c r="MIV448" s="127"/>
      <c r="MIW448" s="127"/>
      <c r="MIX448" s="127"/>
      <c r="MIY448" s="127"/>
      <c r="MIZ448" s="127"/>
      <c r="MJA448" s="127"/>
      <c r="MJB448" s="127"/>
      <c r="MJC448" s="127"/>
      <c r="MJD448" s="127"/>
      <c r="MJE448" s="127"/>
      <c r="MJF448" s="127"/>
      <c r="MJG448" s="127"/>
      <c r="MJH448" s="127"/>
      <c r="MJI448" s="127"/>
      <c r="MJJ448" s="127"/>
      <c r="MJK448" s="127"/>
      <c r="MJL448" s="127"/>
      <c r="MJM448" s="127"/>
      <c r="MJN448" s="127"/>
      <c r="MJO448" s="127"/>
      <c r="MJP448" s="127"/>
      <c r="MJQ448" s="127"/>
      <c r="MJR448" s="127"/>
      <c r="MJS448" s="127"/>
      <c r="MJT448" s="127"/>
      <c r="MJU448" s="127"/>
      <c r="MJV448" s="127"/>
      <c r="MJW448" s="127"/>
      <c r="MJX448" s="127"/>
      <c r="MJY448" s="127"/>
      <c r="MJZ448" s="127"/>
      <c r="MKA448" s="127"/>
      <c r="MKB448" s="127"/>
      <c r="MKC448" s="127"/>
      <c r="MKD448" s="127"/>
      <c r="MKE448" s="127"/>
      <c r="MKF448" s="127"/>
      <c r="MKG448" s="127"/>
      <c r="MKH448" s="127"/>
      <c r="MKI448" s="127"/>
      <c r="MKJ448" s="127"/>
      <c r="MKK448" s="127"/>
      <c r="MKL448" s="127"/>
      <c r="MKM448" s="127"/>
      <c r="MKN448" s="127"/>
      <c r="MKO448" s="127"/>
      <c r="MKP448" s="127"/>
      <c r="MKQ448" s="127"/>
      <c r="MKR448" s="127"/>
      <c r="MKS448" s="127"/>
      <c r="MKT448" s="127"/>
      <c r="MKU448" s="127"/>
      <c r="MKV448" s="127"/>
      <c r="MKW448" s="127"/>
      <c r="MKX448" s="127"/>
      <c r="MKY448" s="127"/>
      <c r="MKZ448" s="127"/>
      <c r="MLA448" s="127"/>
      <c r="MLB448" s="127"/>
      <c r="MLC448" s="127"/>
      <c r="MLD448" s="127"/>
      <c r="MLE448" s="127"/>
      <c r="MLF448" s="127"/>
      <c r="MLG448" s="127"/>
      <c r="MLH448" s="127"/>
      <c r="MLI448" s="127"/>
      <c r="MLJ448" s="127"/>
      <c r="MLK448" s="127"/>
      <c r="MLL448" s="127"/>
      <c r="MLM448" s="127"/>
      <c r="MLN448" s="127"/>
      <c r="MLO448" s="127"/>
      <c r="MLP448" s="127"/>
      <c r="MLQ448" s="127"/>
      <c r="MLR448" s="127"/>
      <c r="MLS448" s="127"/>
      <c r="MLT448" s="127"/>
      <c r="MLU448" s="127"/>
      <c r="MLV448" s="127"/>
      <c r="MLW448" s="127"/>
      <c r="MLX448" s="127"/>
      <c r="MLY448" s="127"/>
      <c r="MLZ448" s="127"/>
      <c r="MMA448" s="127"/>
      <c r="MMB448" s="127"/>
      <c r="MMC448" s="127"/>
      <c r="MMD448" s="127"/>
      <c r="MME448" s="127"/>
      <c r="MMF448" s="127"/>
      <c r="MMG448" s="127"/>
      <c r="MMH448" s="127"/>
      <c r="MMI448" s="127"/>
      <c r="MMJ448" s="127"/>
      <c r="MMK448" s="127"/>
      <c r="MML448" s="127"/>
      <c r="MMM448" s="127"/>
      <c r="MMN448" s="127"/>
      <c r="MMO448" s="127"/>
      <c r="MMP448" s="127"/>
      <c r="MMQ448" s="127"/>
      <c r="MMR448" s="127"/>
      <c r="MMS448" s="127"/>
      <c r="MMT448" s="127"/>
      <c r="MMU448" s="127"/>
      <c r="MMV448" s="127"/>
      <c r="MMW448" s="127"/>
      <c r="MMX448" s="127"/>
      <c r="MMY448" s="127"/>
      <c r="MMZ448" s="127"/>
      <c r="MNA448" s="127"/>
      <c r="MNB448" s="127"/>
      <c r="MNC448" s="127"/>
      <c r="MND448" s="127"/>
      <c r="MNE448" s="127"/>
      <c r="MNF448" s="127"/>
      <c r="MNG448" s="127"/>
      <c r="MNH448" s="127"/>
      <c r="MNI448" s="127"/>
      <c r="MNJ448" s="127"/>
      <c r="MNK448" s="127"/>
      <c r="MNL448" s="127"/>
      <c r="MNM448" s="127"/>
      <c r="MNN448" s="127"/>
      <c r="MNO448" s="127"/>
      <c r="MNP448" s="127"/>
      <c r="MNQ448" s="127"/>
      <c r="MNR448" s="127"/>
      <c r="MNS448" s="127"/>
      <c r="MNT448" s="127"/>
      <c r="MNU448" s="127"/>
      <c r="MNV448" s="127"/>
      <c r="MNW448" s="127"/>
      <c r="MNX448" s="127"/>
      <c r="MNY448" s="127"/>
      <c r="MNZ448" s="127"/>
      <c r="MOA448" s="127"/>
      <c r="MOB448" s="127"/>
      <c r="MOC448" s="127"/>
      <c r="MOD448" s="127"/>
      <c r="MOE448" s="127"/>
      <c r="MOF448" s="127"/>
      <c r="MOG448" s="127"/>
      <c r="MOH448" s="127"/>
      <c r="MOI448" s="127"/>
      <c r="MOJ448" s="127"/>
      <c r="MOK448" s="127"/>
      <c r="MOL448" s="127"/>
      <c r="MOM448" s="127"/>
      <c r="MON448" s="127"/>
      <c r="MOO448" s="127"/>
      <c r="MOP448" s="127"/>
      <c r="MOQ448" s="127"/>
      <c r="MOR448" s="127"/>
      <c r="MOS448" s="127"/>
      <c r="MOT448" s="127"/>
      <c r="MOU448" s="127"/>
      <c r="MOV448" s="127"/>
      <c r="MOW448" s="127"/>
      <c r="MOX448" s="127"/>
      <c r="MOY448" s="127"/>
      <c r="MOZ448" s="127"/>
      <c r="MPA448" s="127"/>
      <c r="MPB448" s="127"/>
      <c r="MPC448" s="127"/>
      <c r="MPD448" s="127"/>
      <c r="MPE448" s="127"/>
      <c r="MPF448" s="127"/>
      <c r="MPG448" s="127"/>
      <c r="MPH448" s="127"/>
      <c r="MPI448" s="127"/>
      <c r="MPJ448" s="127"/>
      <c r="MPK448" s="127"/>
      <c r="MPL448" s="127"/>
      <c r="MPM448" s="127"/>
      <c r="MPN448" s="127"/>
      <c r="MPO448" s="127"/>
      <c r="MPP448" s="127"/>
      <c r="MPQ448" s="127"/>
      <c r="MPR448" s="127"/>
      <c r="MPT448" s="127"/>
      <c r="MPU448" s="127"/>
      <c r="MPV448" s="127"/>
      <c r="MPX448" s="127"/>
      <c r="MPY448" s="127"/>
      <c r="MQA448" s="127"/>
      <c r="MQB448" s="127"/>
      <c r="MQC448" s="127"/>
      <c r="MQP448" s="127"/>
      <c r="MQQ448" s="127"/>
      <c r="MQR448" s="127"/>
      <c r="MQS448" s="127"/>
      <c r="MQT448" s="127"/>
      <c r="MQU448" s="127"/>
      <c r="MQV448" s="127"/>
      <c r="MQW448" s="127"/>
      <c r="MQX448" s="127"/>
      <c r="MQY448" s="127"/>
      <c r="MQZ448" s="127"/>
      <c r="MRA448" s="127"/>
      <c r="MRB448" s="127"/>
      <c r="MRC448" s="127"/>
      <c r="MRD448" s="127"/>
      <c r="MRE448" s="127"/>
      <c r="MRF448" s="127"/>
      <c r="MRG448" s="127"/>
      <c r="MRH448" s="127"/>
      <c r="MRI448" s="127"/>
      <c r="MRJ448" s="127"/>
      <c r="MRK448" s="127"/>
      <c r="MRL448" s="127"/>
      <c r="MRM448" s="127"/>
      <c r="MRN448" s="127"/>
      <c r="MRO448" s="127"/>
      <c r="MRP448" s="127"/>
      <c r="MRQ448" s="127"/>
      <c r="MRR448" s="127"/>
      <c r="MRS448" s="127"/>
      <c r="MRT448" s="127"/>
      <c r="MRU448" s="127"/>
      <c r="MRV448" s="127"/>
      <c r="MRW448" s="127"/>
      <c r="MRX448" s="127"/>
      <c r="MRY448" s="127"/>
      <c r="MRZ448" s="127"/>
      <c r="MSA448" s="127"/>
      <c r="MSB448" s="127"/>
      <c r="MSC448" s="127"/>
      <c r="MSD448" s="127"/>
      <c r="MSE448" s="127"/>
      <c r="MSF448" s="127"/>
      <c r="MSG448" s="127"/>
      <c r="MSH448" s="127"/>
      <c r="MSI448" s="127"/>
      <c r="MSJ448" s="127"/>
      <c r="MSK448" s="127"/>
      <c r="MSL448" s="127"/>
      <c r="MSM448" s="127"/>
      <c r="MSN448" s="127"/>
      <c r="MSO448" s="127"/>
      <c r="MSP448" s="127"/>
      <c r="MSQ448" s="127"/>
      <c r="MSR448" s="127"/>
      <c r="MSS448" s="127"/>
      <c r="MST448" s="127"/>
      <c r="MSU448" s="127"/>
      <c r="MSV448" s="127"/>
      <c r="MSW448" s="127"/>
      <c r="MSX448" s="127"/>
      <c r="MSY448" s="127"/>
      <c r="MSZ448" s="127"/>
      <c r="MTA448" s="127"/>
      <c r="MTB448" s="127"/>
      <c r="MTC448" s="127"/>
      <c r="MTD448" s="127"/>
      <c r="MTE448" s="127"/>
      <c r="MTF448" s="127"/>
      <c r="MTG448" s="127"/>
      <c r="MTH448" s="127"/>
      <c r="MTI448" s="127"/>
      <c r="MTJ448" s="127"/>
      <c r="MTK448" s="127"/>
      <c r="MTL448" s="127"/>
      <c r="MTM448" s="127"/>
      <c r="MTN448" s="127"/>
      <c r="MTO448" s="127"/>
      <c r="MTP448" s="127"/>
      <c r="MTQ448" s="127"/>
      <c r="MTR448" s="127"/>
      <c r="MTS448" s="127"/>
      <c r="MTT448" s="127"/>
      <c r="MTU448" s="127"/>
      <c r="MTV448" s="127"/>
      <c r="MTW448" s="127"/>
      <c r="MTX448" s="127"/>
      <c r="MTY448" s="127"/>
      <c r="MTZ448" s="127"/>
      <c r="MUA448" s="127"/>
      <c r="MUB448" s="127"/>
      <c r="MUC448" s="127"/>
      <c r="MUD448" s="127"/>
      <c r="MUE448" s="127"/>
      <c r="MUF448" s="127"/>
      <c r="MUG448" s="127"/>
      <c r="MUH448" s="127"/>
      <c r="MUI448" s="127"/>
      <c r="MUJ448" s="127"/>
      <c r="MUK448" s="127"/>
      <c r="MUL448" s="127"/>
      <c r="MUM448" s="127"/>
      <c r="MUN448" s="127"/>
      <c r="MUO448" s="127"/>
      <c r="MUP448" s="127"/>
      <c r="MUQ448" s="127"/>
      <c r="MUR448" s="127"/>
      <c r="MUS448" s="127"/>
      <c r="MUT448" s="127"/>
      <c r="MUU448" s="127"/>
      <c r="MUV448" s="127"/>
      <c r="MUW448" s="127"/>
      <c r="MUX448" s="127"/>
      <c r="MUY448" s="127"/>
      <c r="MUZ448" s="127"/>
      <c r="MVA448" s="127"/>
      <c r="MVB448" s="127"/>
      <c r="MVC448" s="127"/>
      <c r="MVD448" s="127"/>
      <c r="MVE448" s="127"/>
      <c r="MVF448" s="127"/>
      <c r="MVG448" s="127"/>
      <c r="MVH448" s="127"/>
      <c r="MVI448" s="127"/>
      <c r="MVJ448" s="127"/>
      <c r="MVK448" s="127"/>
      <c r="MVL448" s="127"/>
      <c r="MVM448" s="127"/>
      <c r="MVN448" s="127"/>
      <c r="MVO448" s="127"/>
      <c r="MVP448" s="127"/>
      <c r="MVQ448" s="127"/>
      <c r="MVR448" s="127"/>
      <c r="MVS448" s="127"/>
      <c r="MVT448" s="127"/>
      <c r="MVU448" s="127"/>
      <c r="MVV448" s="127"/>
      <c r="MVW448" s="127"/>
      <c r="MVX448" s="127"/>
      <c r="MVY448" s="127"/>
      <c r="MVZ448" s="127"/>
      <c r="MWA448" s="127"/>
      <c r="MWB448" s="127"/>
      <c r="MWC448" s="127"/>
      <c r="MWD448" s="127"/>
      <c r="MWE448" s="127"/>
      <c r="MWF448" s="127"/>
      <c r="MWG448" s="127"/>
      <c r="MWH448" s="127"/>
      <c r="MWI448" s="127"/>
      <c r="MWJ448" s="127"/>
      <c r="MWK448" s="127"/>
      <c r="MWL448" s="127"/>
      <c r="MWM448" s="127"/>
      <c r="MWN448" s="127"/>
      <c r="MWO448" s="127"/>
      <c r="MWP448" s="127"/>
      <c r="MWQ448" s="127"/>
      <c r="MWR448" s="127"/>
      <c r="MWS448" s="127"/>
      <c r="MWT448" s="127"/>
      <c r="MWU448" s="127"/>
      <c r="MWV448" s="127"/>
      <c r="MWW448" s="127"/>
      <c r="MWX448" s="127"/>
      <c r="MWY448" s="127"/>
      <c r="MWZ448" s="127"/>
      <c r="MXA448" s="127"/>
      <c r="MXB448" s="127"/>
      <c r="MXC448" s="127"/>
      <c r="MXD448" s="127"/>
      <c r="MXE448" s="127"/>
      <c r="MXF448" s="127"/>
      <c r="MXG448" s="127"/>
      <c r="MXH448" s="127"/>
      <c r="MXI448" s="127"/>
      <c r="MXJ448" s="127"/>
      <c r="MXK448" s="127"/>
      <c r="MXL448" s="127"/>
      <c r="MXM448" s="127"/>
      <c r="MXN448" s="127"/>
      <c r="MXO448" s="127"/>
      <c r="MXP448" s="127"/>
      <c r="MXQ448" s="127"/>
      <c r="MXR448" s="127"/>
      <c r="MXS448" s="127"/>
      <c r="MXT448" s="127"/>
      <c r="MXU448" s="127"/>
      <c r="MXV448" s="127"/>
      <c r="MXW448" s="127"/>
      <c r="MXX448" s="127"/>
      <c r="MXY448" s="127"/>
      <c r="MXZ448" s="127"/>
      <c r="MYA448" s="127"/>
      <c r="MYB448" s="127"/>
      <c r="MYC448" s="127"/>
      <c r="MYD448" s="127"/>
      <c r="MYE448" s="127"/>
      <c r="MYF448" s="127"/>
      <c r="MYG448" s="127"/>
      <c r="MYH448" s="127"/>
      <c r="MYI448" s="127"/>
      <c r="MYJ448" s="127"/>
      <c r="MYK448" s="127"/>
      <c r="MYL448" s="127"/>
      <c r="MYM448" s="127"/>
      <c r="MYN448" s="127"/>
      <c r="MYO448" s="127"/>
      <c r="MYP448" s="127"/>
      <c r="MYQ448" s="127"/>
      <c r="MYR448" s="127"/>
      <c r="MYS448" s="127"/>
      <c r="MYT448" s="127"/>
      <c r="MYU448" s="127"/>
      <c r="MYV448" s="127"/>
      <c r="MYW448" s="127"/>
      <c r="MYX448" s="127"/>
      <c r="MYY448" s="127"/>
      <c r="MYZ448" s="127"/>
      <c r="MZA448" s="127"/>
      <c r="MZB448" s="127"/>
      <c r="MZC448" s="127"/>
      <c r="MZD448" s="127"/>
      <c r="MZE448" s="127"/>
      <c r="MZF448" s="127"/>
      <c r="MZG448" s="127"/>
      <c r="MZH448" s="127"/>
      <c r="MZI448" s="127"/>
      <c r="MZJ448" s="127"/>
      <c r="MZK448" s="127"/>
      <c r="MZL448" s="127"/>
      <c r="MZM448" s="127"/>
      <c r="MZN448" s="127"/>
      <c r="MZP448" s="127"/>
      <c r="MZQ448" s="127"/>
      <c r="MZR448" s="127"/>
      <c r="MZT448" s="127"/>
      <c r="MZU448" s="127"/>
      <c r="MZW448" s="127"/>
      <c r="MZX448" s="127"/>
      <c r="MZY448" s="127"/>
      <c r="NAL448" s="127"/>
      <c r="NAM448" s="127"/>
      <c r="NAN448" s="127"/>
      <c r="NAO448" s="127"/>
      <c r="NAP448" s="127"/>
      <c r="NAQ448" s="127"/>
      <c r="NAR448" s="127"/>
      <c r="NAS448" s="127"/>
      <c r="NAT448" s="127"/>
      <c r="NAU448" s="127"/>
      <c r="NAV448" s="127"/>
      <c r="NAW448" s="127"/>
      <c r="NAX448" s="127"/>
      <c r="NAY448" s="127"/>
      <c r="NAZ448" s="127"/>
      <c r="NBA448" s="127"/>
      <c r="NBB448" s="127"/>
      <c r="NBC448" s="127"/>
      <c r="NBD448" s="127"/>
      <c r="NBE448" s="127"/>
      <c r="NBF448" s="127"/>
      <c r="NBG448" s="127"/>
      <c r="NBH448" s="127"/>
      <c r="NBI448" s="127"/>
      <c r="NBJ448" s="127"/>
      <c r="NBK448" s="127"/>
      <c r="NBL448" s="127"/>
      <c r="NBM448" s="127"/>
      <c r="NBN448" s="127"/>
      <c r="NBO448" s="127"/>
      <c r="NBP448" s="127"/>
      <c r="NBQ448" s="127"/>
      <c r="NBR448" s="127"/>
      <c r="NBS448" s="127"/>
      <c r="NBT448" s="127"/>
      <c r="NBU448" s="127"/>
      <c r="NBV448" s="127"/>
      <c r="NBW448" s="127"/>
      <c r="NBX448" s="127"/>
      <c r="NBY448" s="127"/>
      <c r="NBZ448" s="127"/>
      <c r="NCA448" s="127"/>
      <c r="NCB448" s="127"/>
      <c r="NCC448" s="127"/>
      <c r="NCD448" s="127"/>
      <c r="NCE448" s="127"/>
      <c r="NCF448" s="127"/>
      <c r="NCG448" s="127"/>
      <c r="NCH448" s="127"/>
      <c r="NCI448" s="127"/>
      <c r="NCJ448" s="127"/>
      <c r="NCK448" s="127"/>
      <c r="NCL448" s="127"/>
      <c r="NCM448" s="127"/>
      <c r="NCN448" s="127"/>
      <c r="NCO448" s="127"/>
      <c r="NCP448" s="127"/>
      <c r="NCQ448" s="127"/>
      <c r="NCR448" s="127"/>
      <c r="NCS448" s="127"/>
      <c r="NCT448" s="127"/>
      <c r="NCU448" s="127"/>
      <c r="NCV448" s="127"/>
      <c r="NCW448" s="127"/>
      <c r="NCX448" s="127"/>
      <c r="NCY448" s="127"/>
      <c r="NCZ448" s="127"/>
      <c r="NDA448" s="127"/>
      <c r="NDB448" s="127"/>
      <c r="NDC448" s="127"/>
      <c r="NDD448" s="127"/>
      <c r="NDE448" s="127"/>
      <c r="NDF448" s="127"/>
      <c r="NDG448" s="127"/>
      <c r="NDH448" s="127"/>
      <c r="NDI448" s="127"/>
      <c r="NDJ448" s="127"/>
      <c r="NDK448" s="127"/>
      <c r="NDL448" s="127"/>
      <c r="NDM448" s="127"/>
      <c r="NDN448" s="127"/>
      <c r="NDO448" s="127"/>
      <c r="NDP448" s="127"/>
      <c r="NDQ448" s="127"/>
      <c r="NDR448" s="127"/>
      <c r="NDS448" s="127"/>
      <c r="NDT448" s="127"/>
      <c r="NDU448" s="127"/>
      <c r="NDV448" s="127"/>
      <c r="NDW448" s="127"/>
      <c r="NDX448" s="127"/>
      <c r="NDY448" s="127"/>
      <c r="NDZ448" s="127"/>
      <c r="NEA448" s="127"/>
      <c r="NEB448" s="127"/>
      <c r="NEC448" s="127"/>
      <c r="NED448" s="127"/>
      <c r="NEE448" s="127"/>
      <c r="NEF448" s="127"/>
      <c r="NEG448" s="127"/>
      <c r="NEH448" s="127"/>
      <c r="NEI448" s="127"/>
      <c r="NEJ448" s="127"/>
      <c r="NEK448" s="127"/>
      <c r="NEL448" s="127"/>
      <c r="NEM448" s="127"/>
      <c r="NEN448" s="127"/>
      <c r="NEO448" s="127"/>
      <c r="NEP448" s="127"/>
      <c r="NEQ448" s="127"/>
      <c r="NER448" s="127"/>
      <c r="NES448" s="127"/>
      <c r="NET448" s="127"/>
      <c r="NEU448" s="127"/>
      <c r="NEV448" s="127"/>
      <c r="NEW448" s="127"/>
      <c r="NEX448" s="127"/>
      <c r="NEY448" s="127"/>
      <c r="NEZ448" s="127"/>
      <c r="NFA448" s="127"/>
      <c r="NFB448" s="127"/>
      <c r="NFC448" s="127"/>
      <c r="NFD448" s="127"/>
      <c r="NFE448" s="127"/>
      <c r="NFF448" s="127"/>
      <c r="NFG448" s="127"/>
      <c r="NFH448" s="127"/>
      <c r="NFI448" s="127"/>
      <c r="NFJ448" s="127"/>
      <c r="NFK448" s="127"/>
      <c r="NFL448" s="127"/>
      <c r="NFM448" s="127"/>
      <c r="NFN448" s="127"/>
      <c r="NFO448" s="127"/>
      <c r="NFP448" s="127"/>
      <c r="NFQ448" s="127"/>
      <c r="NFR448" s="127"/>
      <c r="NFS448" s="127"/>
      <c r="NFT448" s="127"/>
      <c r="NFU448" s="127"/>
      <c r="NFV448" s="127"/>
      <c r="NFW448" s="127"/>
      <c r="NFX448" s="127"/>
      <c r="NFY448" s="127"/>
      <c r="NFZ448" s="127"/>
      <c r="NGA448" s="127"/>
      <c r="NGB448" s="127"/>
      <c r="NGC448" s="127"/>
      <c r="NGD448" s="127"/>
      <c r="NGE448" s="127"/>
      <c r="NGF448" s="127"/>
      <c r="NGG448" s="127"/>
      <c r="NGH448" s="127"/>
      <c r="NGI448" s="127"/>
      <c r="NGJ448" s="127"/>
      <c r="NGK448" s="127"/>
      <c r="NGL448" s="127"/>
      <c r="NGM448" s="127"/>
      <c r="NGN448" s="127"/>
      <c r="NGO448" s="127"/>
      <c r="NGP448" s="127"/>
      <c r="NGQ448" s="127"/>
      <c r="NGR448" s="127"/>
      <c r="NGS448" s="127"/>
      <c r="NGT448" s="127"/>
      <c r="NGU448" s="127"/>
      <c r="NGV448" s="127"/>
      <c r="NGW448" s="127"/>
      <c r="NGX448" s="127"/>
      <c r="NGY448" s="127"/>
      <c r="NGZ448" s="127"/>
      <c r="NHA448" s="127"/>
      <c r="NHB448" s="127"/>
      <c r="NHC448" s="127"/>
      <c r="NHD448" s="127"/>
      <c r="NHE448" s="127"/>
      <c r="NHF448" s="127"/>
      <c r="NHG448" s="127"/>
      <c r="NHH448" s="127"/>
      <c r="NHI448" s="127"/>
      <c r="NHJ448" s="127"/>
      <c r="NHK448" s="127"/>
      <c r="NHL448" s="127"/>
      <c r="NHM448" s="127"/>
      <c r="NHN448" s="127"/>
      <c r="NHO448" s="127"/>
      <c r="NHP448" s="127"/>
      <c r="NHQ448" s="127"/>
      <c r="NHR448" s="127"/>
      <c r="NHS448" s="127"/>
      <c r="NHT448" s="127"/>
      <c r="NHU448" s="127"/>
      <c r="NHV448" s="127"/>
      <c r="NHW448" s="127"/>
      <c r="NHX448" s="127"/>
      <c r="NHY448" s="127"/>
      <c r="NHZ448" s="127"/>
      <c r="NIA448" s="127"/>
      <c r="NIB448" s="127"/>
      <c r="NIC448" s="127"/>
      <c r="NID448" s="127"/>
      <c r="NIE448" s="127"/>
      <c r="NIF448" s="127"/>
      <c r="NIG448" s="127"/>
      <c r="NIH448" s="127"/>
      <c r="NII448" s="127"/>
      <c r="NIJ448" s="127"/>
      <c r="NIK448" s="127"/>
      <c r="NIL448" s="127"/>
      <c r="NIM448" s="127"/>
      <c r="NIN448" s="127"/>
      <c r="NIO448" s="127"/>
      <c r="NIP448" s="127"/>
      <c r="NIQ448" s="127"/>
      <c r="NIR448" s="127"/>
      <c r="NIS448" s="127"/>
      <c r="NIT448" s="127"/>
      <c r="NIU448" s="127"/>
      <c r="NIV448" s="127"/>
      <c r="NIW448" s="127"/>
      <c r="NIX448" s="127"/>
      <c r="NIY448" s="127"/>
      <c r="NIZ448" s="127"/>
      <c r="NJA448" s="127"/>
      <c r="NJB448" s="127"/>
      <c r="NJC448" s="127"/>
      <c r="NJD448" s="127"/>
      <c r="NJE448" s="127"/>
      <c r="NJF448" s="127"/>
      <c r="NJG448" s="127"/>
      <c r="NJH448" s="127"/>
      <c r="NJI448" s="127"/>
      <c r="NJJ448" s="127"/>
      <c r="NJL448" s="127"/>
      <c r="NJM448" s="127"/>
      <c r="NJN448" s="127"/>
      <c r="NJP448" s="127"/>
      <c r="NJQ448" s="127"/>
      <c r="NJS448" s="127"/>
      <c r="NJT448" s="127"/>
      <c r="NJU448" s="127"/>
      <c r="NKH448" s="127"/>
      <c r="NKI448" s="127"/>
      <c r="NKJ448" s="127"/>
      <c r="NKK448" s="127"/>
      <c r="NKL448" s="127"/>
      <c r="NKM448" s="127"/>
      <c r="NKN448" s="127"/>
      <c r="NKO448" s="127"/>
      <c r="NKP448" s="127"/>
      <c r="NKQ448" s="127"/>
      <c r="NKR448" s="127"/>
      <c r="NKS448" s="127"/>
      <c r="NKT448" s="127"/>
      <c r="NKU448" s="127"/>
      <c r="NKV448" s="127"/>
      <c r="NKW448" s="127"/>
      <c r="NKX448" s="127"/>
      <c r="NKY448" s="127"/>
      <c r="NKZ448" s="127"/>
      <c r="NLA448" s="127"/>
      <c r="NLB448" s="127"/>
      <c r="NLC448" s="127"/>
      <c r="NLD448" s="127"/>
      <c r="NLE448" s="127"/>
      <c r="NLF448" s="127"/>
      <c r="NLG448" s="127"/>
      <c r="NLH448" s="127"/>
      <c r="NLI448" s="127"/>
      <c r="NLJ448" s="127"/>
      <c r="NLK448" s="127"/>
      <c r="NLL448" s="127"/>
      <c r="NLM448" s="127"/>
      <c r="NLN448" s="127"/>
      <c r="NLO448" s="127"/>
      <c r="NLP448" s="127"/>
      <c r="NLQ448" s="127"/>
      <c r="NLR448" s="127"/>
      <c r="NLS448" s="127"/>
      <c r="NLT448" s="127"/>
      <c r="NLU448" s="127"/>
      <c r="NLV448" s="127"/>
      <c r="NLW448" s="127"/>
      <c r="NLX448" s="127"/>
      <c r="NLY448" s="127"/>
      <c r="NLZ448" s="127"/>
      <c r="NMA448" s="127"/>
      <c r="NMB448" s="127"/>
      <c r="NMC448" s="127"/>
      <c r="NMD448" s="127"/>
      <c r="NME448" s="127"/>
      <c r="NMF448" s="127"/>
      <c r="NMG448" s="127"/>
      <c r="NMH448" s="127"/>
      <c r="NMI448" s="127"/>
      <c r="NMJ448" s="127"/>
      <c r="NMK448" s="127"/>
      <c r="NML448" s="127"/>
      <c r="NMM448" s="127"/>
      <c r="NMN448" s="127"/>
      <c r="NMO448" s="127"/>
      <c r="NMP448" s="127"/>
      <c r="NMQ448" s="127"/>
      <c r="NMR448" s="127"/>
      <c r="NMS448" s="127"/>
      <c r="NMT448" s="127"/>
      <c r="NMU448" s="127"/>
      <c r="NMV448" s="127"/>
      <c r="NMW448" s="127"/>
      <c r="NMX448" s="127"/>
      <c r="NMY448" s="127"/>
      <c r="NMZ448" s="127"/>
      <c r="NNA448" s="127"/>
      <c r="NNB448" s="127"/>
      <c r="NNC448" s="127"/>
      <c r="NND448" s="127"/>
      <c r="NNE448" s="127"/>
      <c r="NNF448" s="127"/>
      <c r="NNG448" s="127"/>
      <c r="NNH448" s="127"/>
      <c r="NNI448" s="127"/>
      <c r="NNJ448" s="127"/>
      <c r="NNK448" s="127"/>
      <c r="NNL448" s="127"/>
      <c r="NNM448" s="127"/>
      <c r="NNN448" s="127"/>
      <c r="NNO448" s="127"/>
      <c r="NNP448" s="127"/>
      <c r="NNQ448" s="127"/>
      <c r="NNR448" s="127"/>
      <c r="NNS448" s="127"/>
      <c r="NNT448" s="127"/>
      <c r="NNU448" s="127"/>
      <c r="NNV448" s="127"/>
      <c r="NNW448" s="127"/>
      <c r="NNX448" s="127"/>
      <c r="NNY448" s="127"/>
      <c r="NNZ448" s="127"/>
      <c r="NOA448" s="127"/>
      <c r="NOB448" s="127"/>
      <c r="NOC448" s="127"/>
      <c r="NOD448" s="127"/>
      <c r="NOE448" s="127"/>
      <c r="NOF448" s="127"/>
      <c r="NOG448" s="127"/>
      <c r="NOH448" s="127"/>
      <c r="NOI448" s="127"/>
      <c r="NOJ448" s="127"/>
      <c r="NOK448" s="127"/>
      <c r="NOL448" s="127"/>
      <c r="NOM448" s="127"/>
      <c r="NON448" s="127"/>
      <c r="NOO448" s="127"/>
      <c r="NOP448" s="127"/>
      <c r="NOQ448" s="127"/>
      <c r="NOR448" s="127"/>
      <c r="NOS448" s="127"/>
      <c r="NOT448" s="127"/>
      <c r="NOU448" s="127"/>
      <c r="NOV448" s="127"/>
      <c r="NOW448" s="127"/>
      <c r="NOX448" s="127"/>
      <c r="NOY448" s="127"/>
      <c r="NOZ448" s="127"/>
      <c r="NPA448" s="127"/>
      <c r="NPB448" s="127"/>
      <c r="NPC448" s="127"/>
      <c r="NPD448" s="127"/>
      <c r="NPE448" s="127"/>
      <c r="NPF448" s="127"/>
      <c r="NPG448" s="127"/>
      <c r="NPH448" s="127"/>
      <c r="NPI448" s="127"/>
      <c r="NPJ448" s="127"/>
      <c r="NPK448" s="127"/>
      <c r="NPL448" s="127"/>
      <c r="NPM448" s="127"/>
      <c r="NPN448" s="127"/>
      <c r="NPO448" s="127"/>
      <c r="NPP448" s="127"/>
      <c r="NPQ448" s="127"/>
      <c r="NPR448" s="127"/>
      <c r="NPS448" s="127"/>
      <c r="NPT448" s="127"/>
      <c r="NPU448" s="127"/>
      <c r="NPV448" s="127"/>
      <c r="NPW448" s="127"/>
      <c r="NPX448" s="127"/>
      <c r="NPY448" s="127"/>
      <c r="NPZ448" s="127"/>
      <c r="NQA448" s="127"/>
      <c r="NQB448" s="127"/>
      <c r="NQC448" s="127"/>
      <c r="NQD448" s="127"/>
      <c r="NQE448" s="127"/>
      <c r="NQF448" s="127"/>
      <c r="NQG448" s="127"/>
      <c r="NQH448" s="127"/>
      <c r="NQI448" s="127"/>
      <c r="NQJ448" s="127"/>
      <c r="NQK448" s="127"/>
      <c r="NQL448" s="127"/>
      <c r="NQM448" s="127"/>
      <c r="NQN448" s="127"/>
      <c r="NQO448" s="127"/>
      <c r="NQP448" s="127"/>
      <c r="NQQ448" s="127"/>
      <c r="NQR448" s="127"/>
      <c r="NQS448" s="127"/>
      <c r="NQT448" s="127"/>
      <c r="NQU448" s="127"/>
      <c r="NQV448" s="127"/>
      <c r="NQW448" s="127"/>
      <c r="NQX448" s="127"/>
      <c r="NQY448" s="127"/>
      <c r="NQZ448" s="127"/>
      <c r="NRA448" s="127"/>
      <c r="NRB448" s="127"/>
      <c r="NRC448" s="127"/>
      <c r="NRD448" s="127"/>
      <c r="NRE448" s="127"/>
      <c r="NRF448" s="127"/>
      <c r="NRG448" s="127"/>
      <c r="NRH448" s="127"/>
      <c r="NRI448" s="127"/>
      <c r="NRJ448" s="127"/>
      <c r="NRK448" s="127"/>
      <c r="NRL448" s="127"/>
      <c r="NRM448" s="127"/>
      <c r="NRN448" s="127"/>
      <c r="NRO448" s="127"/>
      <c r="NRP448" s="127"/>
      <c r="NRQ448" s="127"/>
      <c r="NRR448" s="127"/>
      <c r="NRS448" s="127"/>
      <c r="NRT448" s="127"/>
      <c r="NRU448" s="127"/>
      <c r="NRV448" s="127"/>
      <c r="NRW448" s="127"/>
      <c r="NRX448" s="127"/>
      <c r="NRY448" s="127"/>
      <c r="NRZ448" s="127"/>
      <c r="NSA448" s="127"/>
      <c r="NSB448" s="127"/>
      <c r="NSC448" s="127"/>
      <c r="NSD448" s="127"/>
      <c r="NSE448" s="127"/>
      <c r="NSF448" s="127"/>
      <c r="NSG448" s="127"/>
      <c r="NSH448" s="127"/>
      <c r="NSI448" s="127"/>
      <c r="NSJ448" s="127"/>
      <c r="NSK448" s="127"/>
      <c r="NSL448" s="127"/>
      <c r="NSM448" s="127"/>
      <c r="NSN448" s="127"/>
      <c r="NSO448" s="127"/>
      <c r="NSP448" s="127"/>
      <c r="NSQ448" s="127"/>
      <c r="NSR448" s="127"/>
      <c r="NSS448" s="127"/>
      <c r="NST448" s="127"/>
      <c r="NSU448" s="127"/>
      <c r="NSV448" s="127"/>
      <c r="NSW448" s="127"/>
      <c r="NSX448" s="127"/>
      <c r="NSY448" s="127"/>
      <c r="NSZ448" s="127"/>
      <c r="NTA448" s="127"/>
      <c r="NTB448" s="127"/>
      <c r="NTC448" s="127"/>
      <c r="NTD448" s="127"/>
      <c r="NTE448" s="127"/>
      <c r="NTF448" s="127"/>
      <c r="NTH448" s="127"/>
      <c r="NTI448" s="127"/>
      <c r="NTJ448" s="127"/>
      <c r="NTL448" s="127"/>
      <c r="NTM448" s="127"/>
      <c r="NTO448" s="127"/>
      <c r="NTP448" s="127"/>
      <c r="NTQ448" s="127"/>
      <c r="NUD448" s="127"/>
      <c r="NUE448" s="127"/>
      <c r="NUF448" s="127"/>
      <c r="NUG448" s="127"/>
      <c r="NUH448" s="127"/>
      <c r="NUI448" s="127"/>
      <c r="NUJ448" s="127"/>
      <c r="NUK448" s="127"/>
      <c r="NUL448" s="127"/>
      <c r="NUM448" s="127"/>
      <c r="NUN448" s="127"/>
      <c r="NUO448" s="127"/>
      <c r="NUP448" s="127"/>
      <c r="NUQ448" s="127"/>
      <c r="NUR448" s="127"/>
      <c r="NUS448" s="127"/>
      <c r="NUT448" s="127"/>
      <c r="NUU448" s="127"/>
      <c r="NUV448" s="127"/>
      <c r="NUW448" s="127"/>
      <c r="NUX448" s="127"/>
      <c r="NUY448" s="127"/>
      <c r="NUZ448" s="127"/>
      <c r="NVA448" s="127"/>
      <c r="NVB448" s="127"/>
      <c r="NVC448" s="127"/>
      <c r="NVD448" s="127"/>
      <c r="NVE448" s="127"/>
      <c r="NVF448" s="127"/>
      <c r="NVG448" s="127"/>
      <c r="NVH448" s="127"/>
      <c r="NVI448" s="127"/>
      <c r="NVJ448" s="127"/>
      <c r="NVK448" s="127"/>
      <c r="NVL448" s="127"/>
      <c r="NVM448" s="127"/>
      <c r="NVN448" s="127"/>
      <c r="NVO448" s="127"/>
      <c r="NVP448" s="127"/>
      <c r="NVQ448" s="127"/>
      <c r="NVR448" s="127"/>
      <c r="NVS448" s="127"/>
      <c r="NVT448" s="127"/>
      <c r="NVU448" s="127"/>
      <c r="NVV448" s="127"/>
      <c r="NVW448" s="127"/>
      <c r="NVX448" s="127"/>
      <c r="NVY448" s="127"/>
      <c r="NVZ448" s="127"/>
      <c r="NWA448" s="127"/>
      <c r="NWB448" s="127"/>
      <c r="NWC448" s="127"/>
      <c r="NWD448" s="127"/>
      <c r="NWE448" s="127"/>
      <c r="NWF448" s="127"/>
      <c r="NWG448" s="127"/>
      <c r="NWH448" s="127"/>
      <c r="NWI448" s="127"/>
      <c r="NWJ448" s="127"/>
      <c r="NWK448" s="127"/>
      <c r="NWL448" s="127"/>
      <c r="NWM448" s="127"/>
      <c r="NWN448" s="127"/>
      <c r="NWO448" s="127"/>
      <c r="NWP448" s="127"/>
      <c r="NWQ448" s="127"/>
      <c r="NWR448" s="127"/>
      <c r="NWS448" s="127"/>
      <c r="NWT448" s="127"/>
      <c r="NWU448" s="127"/>
      <c r="NWV448" s="127"/>
      <c r="NWW448" s="127"/>
      <c r="NWX448" s="127"/>
      <c r="NWY448" s="127"/>
      <c r="NWZ448" s="127"/>
      <c r="NXA448" s="127"/>
      <c r="NXB448" s="127"/>
      <c r="NXC448" s="127"/>
      <c r="NXD448" s="127"/>
      <c r="NXE448" s="127"/>
      <c r="NXF448" s="127"/>
      <c r="NXG448" s="127"/>
      <c r="NXH448" s="127"/>
      <c r="NXI448" s="127"/>
      <c r="NXJ448" s="127"/>
      <c r="NXK448" s="127"/>
      <c r="NXL448" s="127"/>
      <c r="NXM448" s="127"/>
      <c r="NXN448" s="127"/>
      <c r="NXO448" s="127"/>
      <c r="NXP448" s="127"/>
      <c r="NXQ448" s="127"/>
      <c r="NXR448" s="127"/>
      <c r="NXS448" s="127"/>
      <c r="NXT448" s="127"/>
      <c r="NXU448" s="127"/>
      <c r="NXV448" s="127"/>
      <c r="NXW448" s="127"/>
      <c r="NXX448" s="127"/>
      <c r="NXY448" s="127"/>
      <c r="NXZ448" s="127"/>
      <c r="NYA448" s="127"/>
      <c r="NYB448" s="127"/>
      <c r="NYC448" s="127"/>
      <c r="NYD448" s="127"/>
      <c r="NYE448" s="127"/>
      <c r="NYF448" s="127"/>
      <c r="NYG448" s="127"/>
      <c r="NYH448" s="127"/>
      <c r="NYI448" s="127"/>
      <c r="NYJ448" s="127"/>
      <c r="NYK448" s="127"/>
      <c r="NYL448" s="127"/>
      <c r="NYM448" s="127"/>
      <c r="NYN448" s="127"/>
      <c r="NYO448" s="127"/>
      <c r="NYP448" s="127"/>
      <c r="NYQ448" s="127"/>
      <c r="NYR448" s="127"/>
      <c r="NYS448" s="127"/>
      <c r="NYT448" s="127"/>
      <c r="NYU448" s="127"/>
      <c r="NYV448" s="127"/>
      <c r="NYW448" s="127"/>
      <c r="NYX448" s="127"/>
      <c r="NYY448" s="127"/>
      <c r="NYZ448" s="127"/>
      <c r="NZA448" s="127"/>
      <c r="NZB448" s="127"/>
      <c r="NZC448" s="127"/>
      <c r="NZD448" s="127"/>
      <c r="NZE448" s="127"/>
      <c r="NZF448" s="127"/>
      <c r="NZG448" s="127"/>
      <c r="NZH448" s="127"/>
      <c r="NZI448" s="127"/>
      <c r="NZJ448" s="127"/>
      <c r="NZK448" s="127"/>
      <c r="NZL448" s="127"/>
      <c r="NZM448" s="127"/>
      <c r="NZN448" s="127"/>
      <c r="NZO448" s="127"/>
      <c r="NZP448" s="127"/>
      <c r="NZQ448" s="127"/>
      <c r="NZR448" s="127"/>
      <c r="NZS448" s="127"/>
      <c r="NZT448" s="127"/>
      <c r="NZU448" s="127"/>
      <c r="NZV448" s="127"/>
      <c r="NZW448" s="127"/>
      <c r="NZX448" s="127"/>
      <c r="NZY448" s="127"/>
      <c r="NZZ448" s="127"/>
      <c r="OAA448" s="127"/>
      <c r="OAB448" s="127"/>
      <c r="OAC448" s="127"/>
      <c r="OAD448" s="127"/>
      <c r="OAE448" s="127"/>
      <c r="OAF448" s="127"/>
      <c r="OAG448" s="127"/>
      <c r="OAH448" s="127"/>
      <c r="OAI448" s="127"/>
      <c r="OAJ448" s="127"/>
      <c r="OAK448" s="127"/>
      <c r="OAL448" s="127"/>
      <c r="OAM448" s="127"/>
      <c r="OAN448" s="127"/>
      <c r="OAO448" s="127"/>
      <c r="OAP448" s="127"/>
      <c r="OAQ448" s="127"/>
      <c r="OAR448" s="127"/>
      <c r="OAS448" s="127"/>
      <c r="OAT448" s="127"/>
      <c r="OAU448" s="127"/>
      <c r="OAV448" s="127"/>
      <c r="OAW448" s="127"/>
      <c r="OAX448" s="127"/>
      <c r="OAY448" s="127"/>
      <c r="OAZ448" s="127"/>
      <c r="OBA448" s="127"/>
      <c r="OBB448" s="127"/>
      <c r="OBC448" s="127"/>
      <c r="OBD448" s="127"/>
      <c r="OBE448" s="127"/>
      <c r="OBF448" s="127"/>
      <c r="OBG448" s="127"/>
      <c r="OBH448" s="127"/>
      <c r="OBI448" s="127"/>
      <c r="OBJ448" s="127"/>
      <c r="OBK448" s="127"/>
      <c r="OBL448" s="127"/>
      <c r="OBM448" s="127"/>
      <c r="OBN448" s="127"/>
      <c r="OBO448" s="127"/>
      <c r="OBP448" s="127"/>
      <c r="OBQ448" s="127"/>
      <c r="OBR448" s="127"/>
      <c r="OBS448" s="127"/>
      <c r="OBT448" s="127"/>
      <c r="OBU448" s="127"/>
      <c r="OBV448" s="127"/>
      <c r="OBW448" s="127"/>
      <c r="OBX448" s="127"/>
      <c r="OBY448" s="127"/>
      <c r="OBZ448" s="127"/>
      <c r="OCA448" s="127"/>
      <c r="OCB448" s="127"/>
      <c r="OCC448" s="127"/>
      <c r="OCD448" s="127"/>
      <c r="OCE448" s="127"/>
      <c r="OCF448" s="127"/>
      <c r="OCG448" s="127"/>
      <c r="OCH448" s="127"/>
      <c r="OCI448" s="127"/>
      <c r="OCJ448" s="127"/>
      <c r="OCK448" s="127"/>
      <c r="OCL448" s="127"/>
      <c r="OCM448" s="127"/>
      <c r="OCN448" s="127"/>
      <c r="OCO448" s="127"/>
      <c r="OCP448" s="127"/>
      <c r="OCQ448" s="127"/>
      <c r="OCR448" s="127"/>
      <c r="OCS448" s="127"/>
      <c r="OCT448" s="127"/>
      <c r="OCU448" s="127"/>
      <c r="OCV448" s="127"/>
      <c r="OCW448" s="127"/>
      <c r="OCX448" s="127"/>
      <c r="OCY448" s="127"/>
      <c r="OCZ448" s="127"/>
      <c r="ODA448" s="127"/>
      <c r="ODB448" s="127"/>
      <c r="ODD448" s="127"/>
      <c r="ODE448" s="127"/>
      <c r="ODF448" s="127"/>
      <c r="ODH448" s="127"/>
      <c r="ODI448" s="127"/>
      <c r="ODK448" s="127"/>
      <c r="ODL448" s="127"/>
      <c r="ODM448" s="127"/>
      <c r="ODZ448" s="127"/>
      <c r="OEA448" s="127"/>
      <c r="OEB448" s="127"/>
      <c r="OEC448" s="127"/>
      <c r="OED448" s="127"/>
      <c r="OEE448" s="127"/>
      <c r="OEF448" s="127"/>
      <c r="OEG448" s="127"/>
      <c r="OEH448" s="127"/>
      <c r="OEI448" s="127"/>
      <c r="OEJ448" s="127"/>
      <c r="OEK448" s="127"/>
      <c r="OEL448" s="127"/>
      <c r="OEM448" s="127"/>
      <c r="OEN448" s="127"/>
      <c r="OEO448" s="127"/>
      <c r="OEP448" s="127"/>
      <c r="OEQ448" s="127"/>
      <c r="OER448" s="127"/>
      <c r="OES448" s="127"/>
      <c r="OET448" s="127"/>
      <c r="OEU448" s="127"/>
      <c r="OEV448" s="127"/>
      <c r="OEW448" s="127"/>
      <c r="OEX448" s="127"/>
      <c r="OEY448" s="127"/>
      <c r="OEZ448" s="127"/>
      <c r="OFA448" s="127"/>
      <c r="OFB448" s="127"/>
      <c r="OFC448" s="127"/>
      <c r="OFD448" s="127"/>
      <c r="OFE448" s="127"/>
      <c r="OFF448" s="127"/>
      <c r="OFG448" s="127"/>
      <c r="OFH448" s="127"/>
      <c r="OFI448" s="127"/>
      <c r="OFJ448" s="127"/>
      <c r="OFK448" s="127"/>
      <c r="OFL448" s="127"/>
      <c r="OFM448" s="127"/>
      <c r="OFN448" s="127"/>
      <c r="OFO448" s="127"/>
      <c r="OFP448" s="127"/>
      <c r="OFQ448" s="127"/>
      <c r="OFR448" s="127"/>
      <c r="OFS448" s="127"/>
      <c r="OFT448" s="127"/>
      <c r="OFU448" s="127"/>
      <c r="OFV448" s="127"/>
      <c r="OFW448" s="127"/>
      <c r="OFX448" s="127"/>
      <c r="OFY448" s="127"/>
      <c r="OFZ448" s="127"/>
      <c r="OGA448" s="127"/>
      <c r="OGB448" s="127"/>
      <c r="OGC448" s="127"/>
      <c r="OGD448" s="127"/>
      <c r="OGE448" s="127"/>
      <c r="OGF448" s="127"/>
      <c r="OGG448" s="127"/>
      <c r="OGH448" s="127"/>
      <c r="OGI448" s="127"/>
      <c r="OGJ448" s="127"/>
      <c r="OGK448" s="127"/>
      <c r="OGL448" s="127"/>
      <c r="OGM448" s="127"/>
      <c r="OGN448" s="127"/>
      <c r="OGO448" s="127"/>
      <c r="OGP448" s="127"/>
      <c r="OGQ448" s="127"/>
      <c r="OGR448" s="127"/>
      <c r="OGS448" s="127"/>
      <c r="OGT448" s="127"/>
      <c r="OGU448" s="127"/>
      <c r="OGV448" s="127"/>
      <c r="OGW448" s="127"/>
      <c r="OGX448" s="127"/>
      <c r="OGY448" s="127"/>
      <c r="OGZ448" s="127"/>
      <c r="OHA448" s="127"/>
      <c r="OHB448" s="127"/>
      <c r="OHC448" s="127"/>
      <c r="OHD448" s="127"/>
      <c r="OHE448" s="127"/>
      <c r="OHF448" s="127"/>
      <c r="OHG448" s="127"/>
      <c r="OHH448" s="127"/>
      <c r="OHI448" s="127"/>
      <c r="OHJ448" s="127"/>
      <c r="OHK448" s="127"/>
      <c r="OHL448" s="127"/>
      <c r="OHM448" s="127"/>
      <c r="OHN448" s="127"/>
      <c r="OHO448" s="127"/>
      <c r="OHP448" s="127"/>
      <c r="OHQ448" s="127"/>
      <c r="OHR448" s="127"/>
      <c r="OHS448" s="127"/>
      <c r="OHT448" s="127"/>
      <c r="OHU448" s="127"/>
      <c r="OHV448" s="127"/>
      <c r="OHW448" s="127"/>
      <c r="OHX448" s="127"/>
      <c r="OHY448" s="127"/>
      <c r="OHZ448" s="127"/>
      <c r="OIA448" s="127"/>
      <c r="OIB448" s="127"/>
      <c r="OIC448" s="127"/>
      <c r="OID448" s="127"/>
      <c r="OIE448" s="127"/>
      <c r="OIF448" s="127"/>
      <c r="OIG448" s="127"/>
      <c r="OIH448" s="127"/>
      <c r="OII448" s="127"/>
      <c r="OIJ448" s="127"/>
      <c r="OIK448" s="127"/>
      <c r="OIL448" s="127"/>
      <c r="OIM448" s="127"/>
      <c r="OIN448" s="127"/>
      <c r="OIO448" s="127"/>
      <c r="OIP448" s="127"/>
      <c r="OIQ448" s="127"/>
      <c r="OIR448" s="127"/>
      <c r="OIS448" s="127"/>
      <c r="OIT448" s="127"/>
      <c r="OIU448" s="127"/>
      <c r="OIV448" s="127"/>
      <c r="OIW448" s="127"/>
      <c r="OIX448" s="127"/>
      <c r="OIY448" s="127"/>
      <c r="OIZ448" s="127"/>
      <c r="OJA448" s="127"/>
      <c r="OJB448" s="127"/>
      <c r="OJC448" s="127"/>
      <c r="OJD448" s="127"/>
      <c r="OJE448" s="127"/>
      <c r="OJF448" s="127"/>
      <c r="OJG448" s="127"/>
      <c r="OJH448" s="127"/>
      <c r="OJI448" s="127"/>
      <c r="OJJ448" s="127"/>
      <c r="OJK448" s="127"/>
      <c r="OJL448" s="127"/>
      <c r="OJM448" s="127"/>
      <c r="OJN448" s="127"/>
      <c r="OJO448" s="127"/>
      <c r="OJP448" s="127"/>
      <c r="OJQ448" s="127"/>
      <c r="OJR448" s="127"/>
      <c r="OJS448" s="127"/>
      <c r="OJT448" s="127"/>
      <c r="OJU448" s="127"/>
      <c r="OJV448" s="127"/>
      <c r="OJW448" s="127"/>
      <c r="OJX448" s="127"/>
      <c r="OJY448" s="127"/>
      <c r="OJZ448" s="127"/>
      <c r="OKA448" s="127"/>
      <c r="OKB448" s="127"/>
      <c r="OKC448" s="127"/>
      <c r="OKD448" s="127"/>
      <c r="OKE448" s="127"/>
      <c r="OKF448" s="127"/>
      <c r="OKG448" s="127"/>
      <c r="OKH448" s="127"/>
      <c r="OKI448" s="127"/>
      <c r="OKJ448" s="127"/>
      <c r="OKK448" s="127"/>
      <c r="OKL448" s="127"/>
      <c r="OKM448" s="127"/>
      <c r="OKN448" s="127"/>
      <c r="OKO448" s="127"/>
      <c r="OKP448" s="127"/>
      <c r="OKQ448" s="127"/>
      <c r="OKR448" s="127"/>
      <c r="OKS448" s="127"/>
      <c r="OKT448" s="127"/>
      <c r="OKU448" s="127"/>
      <c r="OKV448" s="127"/>
      <c r="OKW448" s="127"/>
      <c r="OKX448" s="127"/>
      <c r="OKY448" s="127"/>
      <c r="OKZ448" s="127"/>
      <c r="OLA448" s="127"/>
      <c r="OLB448" s="127"/>
      <c r="OLC448" s="127"/>
      <c r="OLD448" s="127"/>
      <c r="OLE448" s="127"/>
      <c r="OLF448" s="127"/>
      <c r="OLG448" s="127"/>
      <c r="OLH448" s="127"/>
      <c r="OLI448" s="127"/>
      <c r="OLJ448" s="127"/>
      <c r="OLK448" s="127"/>
      <c r="OLL448" s="127"/>
      <c r="OLM448" s="127"/>
      <c r="OLN448" s="127"/>
      <c r="OLO448" s="127"/>
      <c r="OLP448" s="127"/>
      <c r="OLQ448" s="127"/>
      <c r="OLR448" s="127"/>
      <c r="OLS448" s="127"/>
      <c r="OLT448" s="127"/>
      <c r="OLU448" s="127"/>
      <c r="OLV448" s="127"/>
      <c r="OLW448" s="127"/>
      <c r="OLX448" s="127"/>
      <c r="OLY448" s="127"/>
      <c r="OLZ448" s="127"/>
      <c r="OMA448" s="127"/>
      <c r="OMB448" s="127"/>
      <c r="OMC448" s="127"/>
      <c r="OMD448" s="127"/>
      <c r="OME448" s="127"/>
      <c r="OMF448" s="127"/>
      <c r="OMG448" s="127"/>
      <c r="OMH448" s="127"/>
      <c r="OMI448" s="127"/>
      <c r="OMJ448" s="127"/>
      <c r="OMK448" s="127"/>
      <c r="OML448" s="127"/>
      <c r="OMM448" s="127"/>
      <c r="OMN448" s="127"/>
      <c r="OMO448" s="127"/>
      <c r="OMP448" s="127"/>
      <c r="OMQ448" s="127"/>
      <c r="OMR448" s="127"/>
      <c r="OMS448" s="127"/>
      <c r="OMT448" s="127"/>
      <c r="OMU448" s="127"/>
      <c r="OMV448" s="127"/>
      <c r="OMW448" s="127"/>
      <c r="OMX448" s="127"/>
      <c r="OMZ448" s="127"/>
      <c r="ONA448" s="127"/>
      <c r="ONB448" s="127"/>
      <c r="OND448" s="127"/>
      <c r="ONE448" s="127"/>
      <c r="ONG448" s="127"/>
      <c r="ONH448" s="127"/>
      <c r="ONI448" s="127"/>
      <c r="ONV448" s="127"/>
      <c r="ONW448" s="127"/>
      <c r="ONX448" s="127"/>
      <c r="ONY448" s="127"/>
      <c r="ONZ448" s="127"/>
      <c r="OOA448" s="127"/>
      <c r="OOB448" s="127"/>
      <c r="OOC448" s="127"/>
      <c r="OOD448" s="127"/>
      <c r="OOE448" s="127"/>
      <c r="OOF448" s="127"/>
      <c r="OOG448" s="127"/>
      <c r="OOH448" s="127"/>
      <c r="OOI448" s="127"/>
      <c r="OOJ448" s="127"/>
      <c r="OOK448" s="127"/>
      <c r="OOL448" s="127"/>
      <c r="OOM448" s="127"/>
      <c r="OON448" s="127"/>
      <c r="OOO448" s="127"/>
      <c r="OOP448" s="127"/>
      <c r="OOQ448" s="127"/>
      <c r="OOR448" s="127"/>
      <c r="OOS448" s="127"/>
      <c r="OOT448" s="127"/>
      <c r="OOU448" s="127"/>
      <c r="OOV448" s="127"/>
      <c r="OOW448" s="127"/>
      <c r="OOX448" s="127"/>
      <c r="OOY448" s="127"/>
      <c r="OOZ448" s="127"/>
      <c r="OPA448" s="127"/>
      <c r="OPB448" s="127"/>
      <c r="OPC448" s="127"/>
      <c r="OPD448" s="127"/>
      <c r="OPE448" s="127"/>
      <c r="OPF448" s="127"/>
      <c r="OPG448" s="127"/>
      <c r="OPH448" s="127"/>
      <c r="OPI448" s="127"/>
      <c r="OPJ448" s="127"/>
      <c r="OPK448" s="127"/>
      <c r="OPL448" s="127"/>
      <c r="OPM448" s="127"/>
      <c r="OPN448" s="127"/>
      <c r="OPO448" s="127"/>
      <c r="OPP448" s="127"/>
      <c r="OPQ448" s="127"/>
      <c r="OPR448" s="127"/>
      <c r="OPS448" s="127"/>
      <c r="OPT448" s="127"/>
      <c r="OPU448" s="127"/>
      <c r="OPV448" s="127"/>
      <c r="OPW448" s="127"/>
      <c r="OPX448" s="127"/>
      <c r="OPY448" s="127"/>
      <c r="OPZ448" s="127"/>
      <c r="OQA448" s="127"/>
      <c r="OQB448" s="127"/>
      <c r="OQC448" s="127"/>
      <c r="OQD448" s="127"/>
      <c r="OQE448" s="127"/>
      <c r="OQF448" s="127"/>
      <c r="OQG448" s="127"/>
      <c r="OQH448" s="127"/>
      <c r="OQI448" s="127"/>
      <c r="OQJ448" s="127"/>
      <c r="OQK448" s="127"/>
      <c r="OQL448" s="127"/>
      <c r="OQM448" s="127"/>
      <c r="OQN448" s="127"/>
      <c r="OQO448" s="127"/>
      <c r="OQP448" s="127"/>
      <c r="OQQ448" s="127"/>
      <c r="OQR448" s="127"/>
      <c r="OQS448" s="127"/>
      <c r="OQT448" s="127"/>
      <c r="OQU448" s="127"/>
      <c r="OQV448" s="127"/>
      <c r="OQW448" s="127"/>
      <c r="OQX448" s="127"/>
      <c r="OQY448" s="127"/>
      <c r="OQZ448" s="127"/>
      <c r="ORA448" s="127"/>
      <c r="ORB448" s="127"/>
      <c r="ORC448" s="127"/>
      <c r="ORD448" s="127"/>
      <c r="ORE448" s="127"/>
      <c r="ORF448" s="127"/>
      <c r="ORG448" s="127"/>
      <c r="ORH448" s="127"/>
      <c r="ORI448" s="127"/>
      <c r="ORJ448" s="127"/>
      <c r="ORK448" s="127"/>
      <c r="ORL448" s="127"/>
      <c r="ORM448" s="127"/>
      <c r="ORN448" s="127"/>
      <c r="ORO448" s="127"/>
      <c r="ORP448" s="127"/>
      <c r="ORQ448" s="127"/>
      <c r="ORR448" s="127"/>
      <c r="ORS448" s="127"/>
      <c r="ORT448" s="127"/>
      <c r="ORU448" s="127"/>
      <c r="ORV448" s="127"/>
      <c r="ORW448" s="127"/>
      <c r="ORX448" s="127"/>
      <c r="ORY448" s="127"/>
      <c r="ORZ448" s="127"/>
      <c r="OSA448" s="127"/>
      <c r="OSB448" s="127"/>
      <c r="OSC448" s="127"/>
      <c r="OSD448" s="127"/>
      <c r="OSE448" s="127"/>
      <c r="OSF448" s="127"/>
      <c r="OSG448" s="127"/>
      <c r="OSH448" s="127"/>
      <c r="OSI448" s="127"/>
      <c r="OSJ448" s="127"/>
      <c r="OSK448" s="127"/>
      <c r="OSL448" s="127"/>
      <c r="OSM448" s="127"/>
      <c r="OSN448" s="127"/>
      <c r="OSO448" s="127"/>
      <c r="OSP448" s="127"/>
      <c r="OSQ448" s="127"/>
      <c r="OSR448" s="127"/>
      <c r="OSS448" s="127"/>
      <c r="OST448" s="127"/>
      <c r="OSU448" s="127"/>
      <c r="OSV448" s="127"/>
      <c r="OSW448" s="127"/>
      <c r="OSX448" s="127"/>
      <c r="OSY448" s="127"/>
      <c r="OSZ448" s="127"/>
      <c r="OTA448" s="127"/>
      <c r="OTB448" s="127"/>
      <c r="OTC448" s="127"/>
      <c r="OTD448" s="127"/>
      <c r="OTE448" s="127"/>
      <c r="OTF448" s="127"/>
      <c r="OTG448" s="127"/>
      <c r="OTH448" s="127"/>
      <c r="OTI448" s="127"/>
      <c r="OTJ448" s="127"/>
      <c r="OTK448" s="127"/>
      <c r="OTL448" s="127"/>
      <c r="OTM448" s="127"/>
      <c r="OTN448" s="127"/>
      <c r="OTO448" s="127"/>
      <c r="OTP448" s="127"/>
      <c r="OTQ448" s="127"/>
      <c r="OTR448" s="127"/>
      <c r="OTS448" s="127"/>
      <c r="OTT448" s="127"/>
      <c r="OTU448" s="127"/>
      <c r="OTV448" s="127"/>
      <c r="OTW448" s="127"/>
      <c r="OTX448" s="127"/>
      <c r="OTY448" s="127"/>
      <c r="OTZ448" s="127"/>
      <c r="OUA448" s="127"/>
      <c r="OUB448" s="127"/>
      <c r="OUC448" s="127"/>
      <c r="OUD448" s="127"/>
      <c r="OUE448" s="127"/>
      <c r="OUF448" s="127"/>
      <c r="OUG448" s="127"/>
      <c r="OUH448" s="127"/>
      <c r="OUI448" s="127"/>
      <c r="OUJ448" s="127"/>
      <c r="OUK448" s="127"/>
      <c r="OUL448" s="127"/>
      <c r="OUM448" s="127"/>
      <c r="OUN448" s="127"/>
      <c r="OUO448" s="127"/>
      <c r="OUP448" s="127"/>
      <c r="OUQ448" s="127"/>
      <c r="OUR448" s="127"/>
      <c r="OUS448" s="127"/>
      <c r="OUT448" s="127"/>
      <c r="OUU448" s="127"/>
      <c r="OUV448" s="127"/>
      <c r="OUW448" s="127"/>
      <c r="OUX448" s="127"/>
      <c r="OUY448" s="127"/>
      <c r="OUZ448" s="127"/>
      <c r="OVA448" s="127"/>
      <c r="OVB448" s="127"/>
      <c r="OVC448" s="127"/>
      <c r="OVD448" s="127"/>
      <c r="OVE448" s="127"/>
      <c r="OVF448" s="127"/>
      <c r="OVG448" s="127"/>
      <c r="OVH448" s="127"/>
      <c r="OVI448" s="127"/>
      <c r="OVJ448" s="127"/>
      <c r="OVK448" s="127"/>
      <c r="OVL448" s="127"/>
      <c r="OVM448" s="127"/>
      <c r="OVN448" s="127"/>
      <c r="OVO448" s="127"/>
      <c r="OVP448" s="127"/>
      <c r="OVQ448" s="127"/>
      <c r="OVR448" s="127"/>
      <c r="OVS448" s="127"/>
      <c r="OVT448" s="127"/>
      <c r="OVU448" s="127"/>
      <c r="OVV448" s="127"/>
      <c r="OVW448" s="127"/>
      <c r="OVX448" s="127"/>
      <c r="OVY448" s="127"/>
      <c r="OVZ448" s="127"/>
      <c r="OWA448" s="127"/>
      <c r="OWB448" s="127"/>
      <c r="OWC448" s="127"/>
      <c r="OWD448" s="127"/>
      <c r="OWE448" s="127"/>
      <c r="OWF448" s="127"/>
      <c r="OWG448" s="127"/>
      <c r="OWH448" s="127"/>
      <c r="OWI448" s="127"/>
      <c r="OWJ448" s="127"/>
      <c r="OWK448" s="127"/>
      <c r="OWL448" s="127"/>
      <c r="OWM448" s="127"/>
      <c r="OWN448" s="127"/>
      <c r="OWO448" s="127"/>
      <c r="OWP448" s="127"/>
      <c r="OWQ448" s="127"/>
      <c r="OWR448" s="127"/>
      <c r="OWS448" s="127"/>
      <c r="OWT448" s="127"/>
      <c r="OWV448" s="127"/>
      <c r="OWW448" s="127"/>
      <c r="OWX448" s="127"/>
      <c r="OWZ448" s="127"/>
      <c r="OXA448" s="127"/>
      <c r="OXC448" s="127"/>
      <c r="OXD448" s="127"/>
      <c r="OXE448" s="127"/>
      <c r="OXR448" s="127"/>
      <c r="OXS448" s="127"/>
      <c r="OXT448" s="127"/>
      <c r="OXU448" s="127"/>
      <c r="OXV448" s="127"/>
      <c r="OXW448" s="127"/>
      <c r="OXX448" s="127"/>
      <c r="OXY448" s="127"/>
      <c r="OXZ448" s="127"/>
      <c r="OYA448" s="127"/>
      <c r="OYB448" s="127"/>
      <c r="OYC448" s="127"/>
      <c r="OYD448" s="127"/>
      <c r="OYE448" s="127"/>
      <c r="OYF448" s="127"/>
      <c r="OYG448" s="127"/>
      <c r="OYH448" s="127"/>
      <c r="OYI448" s="127"/>
      <c r="OYJ448" s="127"/>
      <c r="OYK448" s="127"/>
      <c r="OYL448" s="127"/>
      <c r="OYM448" s="127"/>
      <c r="OYN448" s="127"/>
      <c r="OYO448" s="127"/>
      <c r="OYP448" s="127"/>
      <c r="OYQ448" s="127"/>
      <c r="OYR448" s="127"/>
      <c r="OYS448" s="127"/>
      <c r="OYT448" s="127"/>
      <c r="OYU448" s="127"/>
      <c r="OYV448" s="127"/>
      <c r="OYW448" s="127"/>
      <c r="OYX448" s="127"/>
      <c r="OYY448" s="127"/>
      <c r="OYZ448" s="127"/>
      <c r="OZA448" s="127"/>
      <c r="OZB448" s="127"/>
      <c r="OZC448" s="127"/>
      <c r="OZD448" s="127"/>
      <c r="OZE448" s="127"/>
      <c r="OZF448" s="127"/>
      <c r="OZG448" s="127"/>
      <c r="OZH448" s="127"/>
      <c r="OZI448" s="127"/>
      <c r="OZJ448" s="127"/>
      <c r="OZK448" s="127"/>
      <c r="OZL448" s="127"/>
      <c r="OZM448" s="127"/>
      <c r="OZN448" s="127"/>
      <c r="OZO448" s="127"/>
      <c r="OZP448" s="127"/>
      <c r="OZQ448" s="127"/>
      <c r="OZR448" s="127"/>
      <c r="OZS448" s="127"/>
      <c r="OZT448" s="127"/>
      <c r="OZU448" s="127"/>
      <c r="OZV448" s="127"/>
      <c r="OZW448" s="127"/>
      <c r="OZX448" s="127"/>
      <c r="OZY448" s="127"/>
      <c r="OZZ448" s="127"/>
      <c r="PAA448" s="127"/>
      <c r="PAB448" s="127"/>
      <c r="PAC448" s="127"/>
      <c r="PAD448" s="127"/>
      <c r="PAE448" s="127"/>
      <c r="PAF448" s="127"/>
      <c r="PAG448" s="127"/>
      <c r="PAH448" s="127"/>
      <c r="PAI448" s="127"/>
      <c r="PAJ448" s="127"/>
      <c r="PAK448" s="127"/>
      <c r="PAL448" s="127"/>
      <c r="PAM448" s="127"/>
      <c r="PAN448" s="127"/>
      <c r="PAO448" s="127"/>
      <c r="PAP448" s="127"/>
      <c r="PAQ448" s="127"/>
      <c r="PAR448" s="127"/>
      <c r="PAS448" s="127"/>
      <c r="PAT448" s="127"/>
      <c r="PAU448" s="127"/>
      <c r="PAV448" s="127"/>
      <c r="PAW448" s="127"/>
      <c r="PAX448" s="127"/>
      <c r="PAY448" s="127"/>
      <c r="PAZ448" s="127"/>
      <c r="PBA448" s="127"/>
      <c r="PBB448" s="127"/>
      <c r="PBC448" s="127"/>
      <c r="PBD448" s="127"/>
      <c r="PBE448" s="127"/>
      <c r="PBF448" s="127"/>
      <c r="PBG448" s="127"/>
      <c r="PBH448" s="127"/>
      <c r="PBI448" s="127"/>
      <c r="PBJ448" s="127"/>
      <c r="PBK448" s="127"/>
      <c r="PBL448" s="127"/>
      <c r="PBM448" s="127"/>
      <c r="PBN448" s="127"/>
      <c r="PBO448" s="127"/>
      <c r="PBP448" s="127"/>
      <c r="PBQ448" s="127"/>
      <c r="PBR448" s="127"/>
      <c r="PBS448" s="127"/>
      <c r="PBT448" s="127"/>
      <c r="PBU448" s="127"/>
      <c r="PBV448" s="127"/>
      <c r="PBW448" s="127"/>
      <c r="PBX448" s="127"/>
      <c r="PBY448" s="127"/>
      <c r="PBZ448" s="127"/>
      <c r="PCA448" s="127"/>
      <c r="PCB448" s="127"/>
      <c r="PCC448" s="127"/>
      <c r="PCD448" s="127"/>
      <c r="PCE448" s="127"/>
      <c r="PCF448" s="127"/>
      <c r="PCG448" s="127"/>
      <c r="PCH448" s="127"/>
      <c r="PCI448" s="127"/>
      <c r="PCJ448" s="127"/>
      <c r="PCK448" s="127"/>
      <c r="PCL448" s="127"/>
      <c r="PCM448" s="127"/>
      <c r="PCN448" s="127"/>
      <c r="PCO448" s="127"/>
      <c r="PCP448" s="127"/>
      <c r="PCQ448" s="127"/>
      <c r="PCR448" s="127"/>
      <c r="PCS448" s="127"/>
      <c r="PCT448" s="127"/>
      <c r="PCU448" s="127"/>
      <c r="PCV448" s="127"/>
      <c r="PCW448" s="127"/>
      <c r="PCX448" s="127"/>
      <c r="PCY448" s="127"/>
      <c r="PCZ448" s="127"/>
      <c r="PDA448" s="127"/>
      <c r="PDB448" s="127"/>
      <c r="PDC448" s="127"/>
      <c r="PDD448" s="127"/>
      <c r="PDE448" s="127"/>
      <c r="PDF448" s="127"/>
      <c r="PDG448" s="127"/>
      <c r="PDH448" s="127"/>
      <c r="PDI448" s="127"/>
      <c r="PDJ448" s="127"/>
      <c r="PDK448" s="127"/>
      <c r="PDL448" s="127"/>
      <c r="PDM448" s="127"/>
      <c r="PDN448" s="127"/>
      <c r="PDO448" s="127"/>
      <c r="PDP448" s="127"/>
      <c r="PDQ448" s="127"/>
      <c r="PDR448" s="127"/>
      <c r="PDS448" s="127"/>
      <c r="PDT448" s="127"/>
      <c r="PDU448" s="127"/>
      <c r="PDV448" s="127"/>
      <c r="PDW448" s="127"/>
      <c r="PDX448" s="127"/>
      <c r="PDY448" s="127"/>
      <c r="PDZ448" s="127"/>
      <c r="PEA448" s="127"/>
      <c r="PEB448" s="127"/>
      <c r="PEC448" s="127"/>
      <c r="PED448" s="127"/>
      <c r="PEE448" s="127"/>
      <c r="PEF448" s="127"/>
      <c r="PEG448" s="127"/>
      <c r="PEH448" s="127"/>
      <c r="PEI448" s="127"/>
      <c r="PEJ448" s="127"/>
      <c r="PEK448" s="127"/>
      <c r="PEL448" s="127"/>
      <c r="PEM448" s="127"/>
      <c r="PEN448" s="127"/>
      <c r="PEO448" s="127"/>
      <c r="PEP448" s="127"/>
      <c r="PEQ448" s="127"/>
      <c r="PER448" s="127"/>
      <c r="PES448" s="127"/>
      <c r="PET448" s="127"/>
      <c r="PEU448" s="127"/>
      <c r="PEV448" s="127"/>
      <c r="PEW448" s="127"/>
      <c r="PEX448" s="127"/>
      <c r="PEY448" s="127"/>
      <c r="PEZ448" s="127"/>
      <c r="PFA448" s="127"/>
      <c r="PFB448" s="127"/>
      <c r="PFC448" s="127"/>
      <c r="PFD448" s="127"/>
      <c r="PFE448" s="127"/>
      <c r="PFF448" s="127"/>
      <c r="PFG448" s="127"/>
      <c r="PFH448" s="127"/>
      <c r="PFI448" s="127"/>
      <c r="PFJ448" s="127"/>
      <c r="PFK448" s="127"/>
      <c r="PFL448" s="127"/>
      <c r="PFM448" s="127"/>
      <c r="PFN448" s="127"/>
      <c r="PFO448" s="127"/>
      <c r="PFP448" s="127"/>
      <c r="PFQ448" s="127"/>
      <c r="PFR448" s="127"/>
      <c r="PFS448" s="127"/>
      <c r="PFT448" s="127"/>
      <c r="PFU448" s="127"/>
      <c r="PFV448" s="127"/>
      <c r="PFW448" s="127"/>
      <c r="PFX448" s="127"/>
      <c r="PFY448" s="127"/>
      <c r="PFZ448" s="127"/>
      <c r="PGA448" s="127"/>
      <c r="PGB448" s="127"/>
      <c r="PGC448" s="127"/>
      <c r="PGD448" s="127"/>
      <c r="PGE448" s="127"/>
      <c r="PGF448" s="127"/>
      <c r="PGG448" s="127"/>
      <c r="PGH448" s="127"/>
      <c r="PGI448" s="127"/>
      <c r="PGJ448" s="127"/>
      <c r="PGK448" s="127"/>
      <c r="PGL448" s="127"/>
      <c r="PGM448" s="127"/>
      <c r="PGN448" s="127"/>
      <c r="PGO448" s="127"/>
      <c r="PGP448" s="127"/>
      <c r="PGR448" s="127"/>
      <c r="PGS448" s="127"/>
      <c r="PGT448" s="127"/>
      <c r="PGV448" s="127"/>
      <c r="PGW448" s="127"/>
      <c r="PGY448" s="127"/>
      <c r="PGZ448" s="127"/>
      <c r="PHA448" s="127"/>
      <c r="PHN448" s="127"/>
      <c r="PHO448" s="127"/>
      <c r="PHP448" s="127"/>
      <c r="PHQ448" s="127"/>
      <c r="PHR448" s="127"/>
      <c r="PHS448" s="127"/>
      <c r="PHT448" s="127"/>
      <c r="PHU448" s="127"/>
      <c r="PHV448" s="127"/>
      <c r="PHW448" s="127"/>
      <c r="PHX448" s="127"/>
      <c r="PHY448" s="127"/>
      <c r="PHZ448" s="127"/>
      <c r="PIA448" s="127"/>
      <c r="PIB448" s="127"/>
      <c r="PIC448" s="127"/>
      <c r="PID448" s="127"/>
      <c r="PIE448" s="127"/>
      <c r="PIF448" s="127"/>
      <c r="PIG448" s="127"/>
      <c r="PIH448" s="127"/>
      <c r="PII448" s="127"/>
      <c r="PIJ448" s="127"/>
      <c r="PIK448" s="127"/>
      <c r="PIL448" s="127"/>
      <c r="PIM448" s="127"/>
      <c r="PIN448" s="127"/>
      <c r="PIO448" s="127"/>
      <c r="PIP448" s="127"/>
      <c r="PIQ448" s="127"/>
      <c r="PIR448" s="127"/>
      <c r="PIS448" s="127"/>
      <c r="PIT448" s="127"/>
      <c r="PIU448" s="127"/>
      <c r="PIV448" s="127"/>
      <c r="PIW448" s="127"/>
      <c r="PIX448" s="127"/>
      <c r="PIY448" s="127"/>
      <c r="PIZ448" s="127"/>
      <c r="PJA448" s="127"/>
      <c r="PJB448" s="127"/>
      <c r="PJC448" s="127"/>
      <c r="PJD448" s="127"/>
      <c r="PJE448" s="127"/>
      <c r="PJF448" s="127"/>
      <c r="PJG448" s="127"/>
      <c r="PJH448" s="127"/>
      <c r="PJI448" s="127"/>
      <c r="PJJ448" s="127"/>
      <c r="PJK448" s="127"/>
      <c r="PJL448" s="127"/>
      <c r="PJM448" s="127"/>
      <c r="PJN448" s="127"/>
      <c r="PJO448" s="127"/>
      <c r="PJP448" s="127"/>
      <c r="PJQ448" s="127"/>
      <c r="PJR448" s="127"/>
      <c r="PJS448" s="127"/>
      <c r="PJT448" s="127"/>
      <c r="PJU448" s="127"/>
      <c r="PJV448" s="127"/>
      <c r="PJW448" s="127"/>
      <c r="PJX448" s="127"/>
      <c r="PJY448" s="127"/>
      <c r="PJZ448" s="127"/>
      <c r="PKA448" s="127"/>
      <c r="PKB448" s="127"/>
      <c r="PKC448" s="127"/>
      <c r="PKD448" s="127"/>
      <c r="PKE448" s="127"/>
      <c r="PKF448" s="127"/>
      <c r="PKG448" s="127"/>
      <c r="PKH448" s="127"/>
      <c r="PKI448" s="127"/>
      <c r="PKJ448" s="127"/>
      <c r="PKK448" s="127"/>
      <c r="PKL448" s="127"/>
      <c r="PKM448" s="127"/>
      <c r="PKN448" s="127"/>
      <c r="PKO448" s="127"/>
      <c r="PKP448" s="127"/>
      <c r="PKQ448" s="127"/>
      <c r="PKR448" s="127"/>
      <c r="PKS448" s="127"/>
      <c r="PKT448" s="127"/>
      <c r="PKU448" s="127"/>
      <c r="PKV448" s="127"/>
      <c r="PKW448" s="127"/>
      <c r="PKX448" s="127"/>
      <c r="PKY448" s="127"/>
      <c r="PKZ448" s="127"/>
      <c r="PLA448" s="127"/>
      <c r="PLB448" s="127"/>
      <c r="PLC448" s="127"/>
      <c r="PLD448" s="127"/>
      <c r="PLE448" s="127"/>
      <c r="PLF448" s="127"/>
      <c r="PLG448" s="127"/>
      <c r="PLH448" s="127"/>
      <c r="PLI448" s="127"/>
      <c r="PLJ448" s="127"/>
      <c r="PLK448" s="127"/>
      <c r="PLL448" s="127"/>
      <c r="PLM448" s="127"/>
      <c r="PLN448" s="127"/>
      <c r="PLO448" s="127"/>
      <c r="PLP448" s="127"/>
      <c r="PLQ448" s="127"/>
      <c r="PLR448" s="127"/>
      <c r="PLS448" s="127"/>
      <c r="PLT448" s="127"/>
      <c r="PLU448" s="127"/>
      <c r="PLV448" s="127"/>
      <c r="PLW448" s="127"/>
      <c r="PLX448" s="127"/>
      <c r="PLY448" s="127"/>
      <c r="PLZ448" s="127"/>
      <c r="PMA448" s="127"/>
      <c r="PMB448" s="127"/>
      <c r="PMC448" s="127"/>
      <c r="PMD448" s="127"/>
      <c r="PME448" s="127"/>
      <c r="PMF448" s="127"/>
      <c r="PMG448" s="127"/>
      <c r="PMH448" s="127"/>
      <c r="PMI448" s="127"/>
      <c r="PMJ448" s="127"/>
      <c r="PMK448" s="127"/>
      <c r="PML448" s="127"/>
      <c r="PMM448" s="127"/>
      <c r="PMN448" s="127"/>
      <c r="PMO448" s="127"/>
      <c r="PMP448" s="127"/>
      <c r="PMQ448" s="127"/>
      <c r="PMR448" s="127"/>
      <c r="PMS448" s="127"/>
      <c r="PMT448" s="127"/>
      <c r="PMU448" s="127"/>
      <c r="PMV448" s="127"/>
      <c r="PMW448" s="127"/>
      <c r="PMX448" s="127"/>
      <c r="PMY448" s="127"/>
      <c r="PMZ448" s="127"/>
      <c r="PNA448" s="127"/>
      <c r="PNB448" s="127"/>
      <c r="PNC448" s="127"/>
      <c r="PND448" s="127"/>
      <c r="PNE448" s="127"/>
      <c r="PNF448" s="127"/>
      <c r="PNG448" s="127"/>
      <c r="PNH448" s="127"/>
      <c r="PNI448" s="127"/>
      <c r="PNJ448" s="127"/>
      <c r="PNK448" s="127"/>
      <c r="PNL448" s="127"/>
      <c r="PNM448" s="127"/>
      <c r="PNN448" s="127"/>
      <c r="PNO448" s="127"/>
      <c r="PNP448" s="127"/>
      <c r="PNQ448" s="127"/>
      <c r="PNR448" s="127"/>
      <c r="PNS448" s="127"/>
      <c r="PNT448" s="127"/>
      <c r="PNU448" s="127"/>
      <c r="PNV448" s="127"/>
      <c r="PNW448" s="127"/>
      <c r="PNX448" s="127"/>
      <c r="PNY448" s="127"/>
      <c r="PNZ448" s="127"/>
      <c r="POA448" s="127"/>
      <c r="POB448" s="127"/>
      <c r="POC448" s="127"/>
      <c r="POD448" s="127"/>
      <c r="POE448" s="127"/>
      <c r="POF448" s="127"/>
      <c r="POG448" s="127"/>
      <c r="POH448" s="127"/>
      <c r="POI448" s="127"/>
      <c r="POJ448" s="127"/>
      <c r="POK448" s="127"/>
      <c r="POL448" s="127"/>
      <c r="POM448" s="127"/>
      <c r="PON448" s="127"/>
      <c r="POO448" s="127"/>
      <c r="POP448" s="127"/>
      <c r="POQ448" s="127"/>
      <c r="POR448" s="127"/>
      <c r="POS448" s="127"/>
      <c r="POT448" s="127"/>
      <c r="POU448" s="127"/>
      <c r="POV448" s="127"/>
      <c r="POW448" s="127"/>
      <c r="POX448" s="127"/>
      <c r="POY448" s="127"/>
      <c r="POZ448" s="127"/>
      <c r="PPA448" s="127"/>
      <c r="PPB448" s="127"/>
      <c r="PPC448" s="127"/>
      <c r="PPD448" s="127"/>
      <c r="PPE448" s="127"/>
      <c r="PPF448" s="127"/>
      <c r="PPG448" s="127"/>
      <c r="PPH448" s="127"/>
      <c r="PPI448" s="127"/>
      <c r="PPJ448" s="127"/>
      <c r="PPK448" s="127"/>
      <c r="PPL448" s="127"/>
      <c r="PPM448" s="127"/>
      <c r="PPN448" s="127"/>
      <c r="PPO448" s="127"/>
      <c r="PPP448" s="127"/>
      <c r="PPQ448" s="127"/>
      <c r="PPR448" s="127"/>
      <c r="PPS448" s="127"/>
      <c r="PPT448" s="127"/>
      <c r="PPU448" s="127"/>
      <c r="PPV448" s="127"/>
      <c r="PPW448" s="127"/>
      <c r="PPX448" s="127"/>
      <c r="PPY448" s="127"/>
      <c r="PPZ448" s="127"/>
      <c r="PQA448" s="127"/>
      <c r="PQB448" s="127"/>
      <c r="PQC448" s="127"/>
      <c r="PQD448" s="127"/>
      <c r="PQE448" s="127"/>
      <c r="PQF448" s="127"/>
      <c r="PQG448" s="127"/>
      <c r="PQH448" s="127"/>
      <c r="PQI448" s="127"/>
      <c r="PQJ448" s="127"/>
      <c r="PQK448" s="127"/>
      <c r="PQL448" s="127"/>
      <c r="PQN448" s="127"/>
      <c r="PQO448" s="127"/>
      <c r="PQP448" s="127"/>
      <c r="PQR448" s="127"/>
      <c r="PQS448" s="127"/>
      <c r="PQU448" s="127"/>
      <c r="PQV448" s="127"/>
      <c r="PQW448" s="127"/>
      <c r="PRJ448" s="127"/>
      <c r="PRK448" s="127"/>
      <c r="PRL448" s="127"/>
      <c r="PRM448" s="127"/>
      <c r="PRN448" s="127"/>
      <c r="PRO448" s="127"/>
      <c r="PRP448" s="127"/>
      <c r="PRQ448" s="127"/>
      <c r="PRR448" s="127"/>
      <c r="PRS448" s="127"/>
      <c r="PRT448" s="127"/>
      <c r="PRU448" s="127"/>
      <c r="PRV448" s="127"/>
      <c r="PRW448" s="127"/>
      <c r="PRX448" s="127"/>
      <c r="PRY448" s="127"/>
      <c r="PRZ448" s="127"/>
      <c r="PSA448" s="127"/>
      <c r="PSB448" s="127"/>
      <c r="PSC448" s="127"/>
      <c r="PSD448" s="127"/>
      <c r="PSE448" s="127"/>
      <c r="PSF448" s="127"/>
      <c r="PSG448" s="127"/>
      <c r="PSH448" s="127"/>
      <c r="PSI448" s="127"/>
      <c r="PSJ448" s="127"/>
      <c r="PSK448" s="127"/>
      <c r="PSL448" s="127"/>
      <c r="PSM448" s="127"/>
      <c r="PSN448" s="127"/>
      <c r="PSO448" s="127"/>
      <c r="PSP448" s="127"/>
      <c r="PSQ448" s="127"/>
      <c r="PSR448" s="127"/>
      <c r="PSS448" s="127"/>
      <c r="PST448" s="127"/>
      <c r="PSU448" s="127"/>
      <c r="PSV448" s="127"/>
      <c r="PSW448" s="127"/>
      <c r="PSX448" s="127"/>
      <c r="PSY448" s="127"/>
      <c r="PSZ448" s="127"/>
      <c r="PTA448" s="127"/>
      <c r="PTB448" s="127"/>
      <c r="PTC448" s="127"/>
      <c r="PTD448" s="127"/>
      <c r="PTE448" s="127"/>
      <c r="PTF448" s="127"/>
      <c r="PTG448" s="127"/>
      <c r="PTH448" s="127"/>
      <c r="PTI448" s="127"/>
      <c r="PTJ448" s="127"/>
      <c r="PTK448" s="127"/>
      <c r="PTL448" s="127"/>
      <c r="PTM448" s="127"/>
      <c r="PTN448" s="127"/>
      <c r="PTO448" s="127"/>
      <c r="PTP448" s="127"/>
      <c r="PTQ448" s="127"/>
      <c r="PTR448" s="127"/>
      <c r="PTS448" s="127"/>
      <c r="PTT448" s="127"/>
      <c r="PTU448" s="127"/>
      <c r="PTV448" s="127"/>
      <c r="PTW448" s="127"/>
      <c r="PTX448" s="127"/>
      <c r="PTY448" s="127"/>
      <c r="PTZ448" s="127"/>
      <c r="PUA448" s="127"/>
      <c r="PUB448" s="127"/>
      <c r="PUC448" s="127"/>
      <c r="PUD448" s="127"/>
      <c r="PUE448" s="127"/>
      <c r="PUF448" s="127"/>
      <c r="PUG448" s="127"/>
      <c r="PUH448" s="127"/>
      <c r="PUI448" s="127"/>
      <c r="PUJ448" s="127"/>
      <c r="PUK448" s="127"/>
      <c r="PUL448" s="127"/>
      <c r="PUM448" s="127"/>
      <c r="PUN448" s="127"/>
      <c r="PUO448" s="127"/>
      <c r="PUP448" s="127"/>
      <c r="PUQ448" s="127"/>
      <c r="PUR448" s="127"/>
      <c r="PUS448" s="127"/>
      <c r="PUT448" s="127"/>
      <c r="PUU448" s="127"/>
      <c r="PUV448" s="127"/>
      <c r="PUW448" s="127"/>
      <c r="PUX448" s="127"/>
      <c r="PUY448" s="127"/>
      <c r="PUZ448" s="127"/>
      <c r="PVA448" s="127"/>
      <c r="PVB448" s="127"/>
      <c r="PVC448" s="127"/>
      <c r="PVD448" s="127"/>
      <c r="PVE448" s="127"/>
      <c r="PVF448" s="127"/>
      <c r="PVG448" s="127"/>
      <c r="PVH448" s="127"/>
      <c r="PVI448" s="127"/>
      <c r="PVJ448" s="127"/>
      <c r="PVK448" s="127"/>
      <c r="PVL448" s="127"/>
      <c r="PVM448" s="127"/>
      <c r="PVN448" s="127"/>
      <c r="PVO448" s="127"/>
      <c r="PVP448" s="127"/>
      <c r="PVQ448" s="127"/>
      <c r="PVR448" s="127"/>
      <c r="PVS448" s="127"/>
      <c r="PVT448" s="127"/>
      <c r="PVU448" s="127"/>
      <c r="PVV448" s="127"/>
      <c r="PVW448" s="127"/>
      <c r="PVX448" s="127"/>
      <c r="PVY448" s="127"/>
      <c r="PVZ448" s="127"/>
      <c r="PWA448" s="127"/>
      <c r="PWB448" s="127"/>
      <c r="PWC448" s="127"/>
      <c r="PWD448" s="127"/>
      <c r="PWE448" s="127"/>
      <c r="PWF448" s="127"/>
      <c r="PWG448" s="127"/>
      <c r="PWH448" s="127"/>
      <c r="PWI448" s="127"/>
      <c r="PWJ448" s="127"/>
      <c r="PWK448" s="127"/>
      <c r="PWL448" s="127"/>
      <c r="PWM448" s="127"/>
      <c r="PWN448" s="127"/>
      <c r="PWO448" s="127"/>
      <c r="PWP448" s="127"/>
      <c r="PWQ448" s="127"/>
      <c r="PWR448" s="127"/>
      <c r="PWS448" s="127"/>
      <c r="PWT448" s="127"/>
      <c r="PWU448" s="127"/>
      <c r="PWV448" s="127"/>
      <c r="PWW448" s="127"/>
      <c r="PWX448" s="127"/>
      <c r="PWY448" s="127"/>
      <c r="PWZ448" s="127"/>
      <c r="PXA448" s="127"/>
      <c r="PXB448" s="127"/>
      <c r="PXC448" s="127"/>
      <c r="PXD448" s="127"/>
      <c r="PXE448" s="127"/>
      <c r="PXF448" s="127"/>
      <c r="PXG448" s="127"/>
      <c r="PXH448" s="127"/>
      <c r="PXI448" s="127"/>
      <c r="PXJ448" s="127"/>
      <c r="PXK448" s="127"/>
      <c r="PXL448" s="127"/>
      <c r="PXM448" s="127"/>
      <c r="PXN448" s="127"/>
      <c r="PXO448" s="127"/>
      <c r="PXP448" s="127"/>
      <c r="PXQ448" s="127"/>
      <c r="PXR448" s="127"/>
      <c r="PXS448" s="127"/>
      <c r="PXT448" s="127"/>
      <c r="PXU448" s="127"/>
      <c r="PXV448" s="127"/>
      <c r="PXW448" s="127"/>
      <c r="PXX448" s="127"/>
      <c r="PXY448" s="127"/>
      <c r="PXZ448" s="127"/>
      <c r="PYA448" s="127"/>
      <c r="PYB448" s="127"/>
      <c r="PYC448" s="127"/>
      <c r="PYD448" s="127"/>
      <c r="PYE448" s="127"/>
      <c r="PYF448" s="127"/>
      <c r="PYG448" s="127"/>
      <c r="PYH448" s="127"/>
      <c r="PYI448" s="127"/>
      <c r="PYJ448" s="127"/>
      <c r="PYK448" s="127"/>
      <c r="PYL448" s="127"/>
      <c r="PYM448" s="127"/>
      <c r="PYN448" s="127"/>
      <c r="PYO448" s="127"/>
      <c r="PYP448" s="127"/>
      <c r="PYQ448" s="127"/>
      <c r="PYR448" s="127"/>
      <c r="PYS448" s="127"/>
      <c r="PYT448" s="127"/>
      <c r="PYU448" s="127"/>
      <c r="PYV448" s="127"/>
      <c r="PYW448" s="127"/>
      <c r="PYX448" s="127"/>
      <c r="PYY448" s="127"/>
      <c r="PYZ448" s="127"/>
      <c r="PZA448" s="127"/>
      <c r="PZB448" s="127"/>
      <c r="PZC448" s="127"/>
      <c r="PZD448" s="127"/>
      <c r="PZE448" s="127"/>
      <c r="PZF448" s="127"/>
      <c r="PZG448" s="127"/>
      <c r="PZH448" s="127"/>
      <c r="PZI448" s="127"/>
      <c r="PZJ448" s="127"/>
      <c r="PZK448" s="127"/>
      <c r="PZL448" s="127"/>
      <c r="PZM448" s="127"/>
      <c r="PZN448" s="127"/>
      <c r="PZO448" s="127"/>
      <c r="PZP448" s="127"/>
      <c r="PZQ448" s="127"/>
      <c r="PZR448" s="127"/>
      <c r="PZS448" s="127"/>
      <c r="PZT448" s="127"/>
      <c r="PZU448" s="127"/>
      <c r="PZV448" s="127"/>
      <c r="PZW448" s="127"/>
      <c r="PZX448" s="127"/>
      <c r="PZY448" s="127"/>
      <c r="PZZ448" s="127"/>
      <c r="QAA448" s="127"/>
      <c r="QAB448" s="127"/>
      <c r="QAC448" s="127"/>
      <c r="QAD448" s="127"/>
      <c r="QAE448" s="127"/>
      <c r="QAF448" s="127"/>
      <c r="QAG448" s="127"/>
      <c r="QAH448" s="127"/>
      <c r="QAJ448" s="127"/>
      <c r="QAK448" s="127"/>
      <c r="QAL448" s="127"/>
      <c r="QAN448" s="127"/>
      <c r="QAO448" s="127"/>
      <c r="QAQ448" s="127"/>
      <c r="QAR448" s="127"/>
      <c r="QAS448" s="127"/>
      <c r="QBF448" s="127"/>
      <c r="QBG448" s="127"/>
      <c r="QBH448" s="127"/>
      <c r="QBI448" s="127"/>
      <c r="QBJ448" s="127"/>
      <c r="QBK448" s="127"/>
      <c r="QBL448" s="127"/>
      <c r="QBM448" s="127"/>
      <c r="QBN448" s="127"/>
      <c r="QBO448" s="127"/>
      <c r="QBP448" s="127"/>
      <c r="QBQ448" s="127"/>
      <c r="QBR448" s="127"/>
      <c r="QBS448" s="127"/>
      <c r="QBT448" s="127"/>
      <c r="QBU448" s="127"/>
      <c r="QBV448" s="127"/>
      <c r="QBW448" s="127"/>
      <c r="QBX448" s="127"/>
      <c r="QBY448" s="127"/>
      <c r="QBZ448" s="127"/>
      <c r="QCA448" s="127"/>
      <c r="QCB448" s="127"/>
      <c r="QCC448" s="127"/>
      <c r="QCD448" s="127"/>
      <c r="QCE448" s="127"/>
      <c r="QCF448" s="127"/>
      <c r="QCG448" s="127"/>
      <c r="QCH448" s="127"/>
      <c r="QCI448" s="127"/>
      <c r="QCJ448" s="127"/>
      <c r="QCK448" s="127"/>
      <c r="QCL448" s="127"/>
      <c r="QCM448" s="127"/>
      <c r="QCN448" s="127"/>
      <c r="QCO448" s="127"/>
      <c r="QCP448" s="127"/>
      <c r="QCQ448" s="127"/>
      <c r="QCR448" s="127"/>
      <c r="QCS448" s="127"/>
      <c r="QCT448" s="127"/>
      <c r="QCU448" s="127"/>
      <c r="QCV448" s="127"/>
      <c r="QCW448" s="127"/>
      <c r="QCX448" s="127"/>
      <c r="QCY448" s="127"/>
      <c r="QCZ448" s="127"/>
      <c r="QDA448" s="127"/>
      <c r="QDB448" s="127"/>
      <c r="QDC448" s="127"/>
      <c r="QDD448" s="127"/>
      <c r="QDE448" s="127"/>
      <c r="QDF448" s="127"/>
      <c r="QDG448" s="127"/>
      <c r="QDH448" s="127"/>
      <c r="QDI448" s="127"/>
      <c r="QDJ448" s="127"/>
      <c r="QDK448" s="127"/>
      <c r="QDL448" s="127"/>
      <c r="QDM448" s="127"/>
      <c r="QDN448" s="127"/>
      <c r="QDO448" s="127"/>
      <c r="QDP448" s="127"/>
      <c r="QDQ448" s="127"/>
      <c r="QDR448" s="127"/>
      <c r="QDS448" s="127"/>
      <c r="QDT448" s="127"/>
      <c r="QDU448" s="127"/>
      <c r="QDV448" s="127"/>
      <c r="QDW448" s="127"/>
      <c r="QDX448" s="127"/>
      <c r="QDY448" s="127"/>
      <c r="QDZ448" s="127"/>
      <c r="QEA448" s="127"/>
      <c r="QEB448" s="127"/>
      <c r="QEC448" s="127"/>
      <c r="QED448" s="127"/>
      <c r="QEE448" s="127"/>
      <c r="QEF448" s="127"/>
      <c r="QEG448" s="127"/>
      <c r="QEH448" s="127"/>
      <c r="QEI448" s="127"/>
      <c r="QEJ448" s="127"/>
      <c r="QEK448" s="127"/>
      <c r="QEL448" s="127"/>
      <c r="QEM448" s="127"/>
      <c r="QEN448" s="127"/>
      <c r="QEO448" s="127"/>
      <c r="QEP448" s="127"/>
      <c r="QEQ448" s="127"/>
      <c r="QER448" s="127"/>
      <c r="QES448" s="127"/>
      <c r="QET448" s="127"/>
      <c r="QEU448" s="127"/>
      <c r="QEV448" s="127"/>
      <c r="QEW448" s="127"/>
      <c r="QEX448" s="127"/>
      <c r="QEY448" s="127"/>
      <c r="QEZ448" s="127"/>
      <c r="QFA448" s="127"/>
      <c r="QFB448" s="127"/>
      <c r="QFC448" s="127"/>
      <c r="QFD448" s="127"/>
      <c r="QFE448" s="127"/>
      <c r="QFF448" s="127"/>
      <c r="QFG448" s="127"/>
      <c r="QFH448" s="127"/>
      <c r="QFI448" s="127"/>
      <c r="QFJ448" s="127"/>
      <c r="QFK448" s="127"/>
      <c r="QFL448" s="127"/>
      <c r="QFM448" s="127"/>
      <c r="QFN448" s="127"/>
      <c r="QFO448" s="127"/>
      <c r="QFP448" s="127"/>
      <c r="QFQ448" s="127"/>
      <c r="QFR448" s="127"/>
      <c r="QFS448" s="127"/>
      <c r="QFT448" s="127"/>
      <c r="QFU448" s="127"/>
      <c r="QFV448" s="127"/>
      <c r="QFW448" s="127"/>
      <c r="QFX448" s="127"/>
      <c r="QFY448" s="127"/>
      <c r="QFZ448" s="127"/>
      <c r="QGA448" s="127"/>
      <c r="QGB448" s="127"/>
      <c r="QGC448" s="127"/>
      <c r="QGD448" s="127"/>
      <c r="QGE448" s="127"/>
      <c r="QGF448" s="127"/>
      <c r="QGG448" s="127"/>
      <c r="QGH448" s="127"/>
      <c r="QGI448" s="127"/>
      <c r="QGJ448" s="127"/>
      <c r="QGK448" s="127"/>
      <c r="QGL448" s="127"/>
      <c r="QGM448" s="127"/>
      <c r="QGN448" s="127"/>
      <c r="QGO448" s="127"/>
      <c r="QGP448" s="127"/>
      <c r="QGQ448" s="127"/>
      <c r="QGR448" s="127"/>
      <c r="QGS448" s="127"/>
      <c r="QGT448" s="127"/>
      <c r="QGU448" s="127"/>
      <c r="QGV448" s="127"/>
      <c r="QGW448" s="127"/>
      <c r="QGX448" s="127"/>
      <c r="QGY448" s="127"/>
      <c r="QGZ448" s="127"/>
      <c r="QHA448" s="127"/>
      <c r="QHB448" s="127"/>
      <c r="QHC448" s="127"/>
      <c r="QHD448" s="127"/>
      <c r="QHE448" s="127"/>
      <c r="QHF448" s="127"/>
      <c r="QHG448" s="127"/>
      <c r="QHH448" s="127"/>
      <c r="QHI448" s="127"/>
      <c r="QHJ448" s="127"/>
      <c r="QHK448" s="127"/>
      <c r="QHL448" s="127"/>
      <c r="QHM448" s="127"/>
      <c r="QHN448" s="127"/>
      <c r="QHO448" s="127"/>
      <c r="QHP448" s="127"/>
      <c r="QHQ448" s="127"/>
      <c r="QHR448" s="127"/>
      <c r="QHS448" s="127"/>
      <c r="QHT448" s="127"/>
      <c r="QHU448" s="127"/>
      <c r="QHV448" s="127"/>
      <c r="QHW448" s="127"/>
      <c r="QHX448" s="127"/>
      <c r="QHY448" s="127"/>
      <c r="QHZ448" s="127"/>
      <c r="QIA448" s="127"/>
      <c r="QIB448" s="127"/>
      <c r="QIC448" s="127"/>
      <c r="QID448" s="127"/>
      <c r="QIE448" s="127"/>
      <c r="QIF448" s="127"/>
      <c r="QIG448" s="127"/>
      <c r="QIH448" s="127"/>
      <c r="QII448" s="127"/>
      <c r="QIJ448" s="127"/>
      <c r="QIK448" s="127"/>
      <c r="QIL448" s="127"/>
      <c r="QIM448" s="127"/>
      <c r="QIN448" s="127"/>
      <c r="QIO448" s="127"/>
      <c r="QIP448" s="127"/>
      <c r="QIQ448" s="127"/>
      <c r="QIR448" s="127"/>
      <c r="QIS448" s="127"/>
      <c r="QIT448" s="127"/>
      <c r="QIU448" s="127"/>
      <c r="QIV448" s="127"/>
      <c r="QIW448" s="127"/>
      <c r="QIX448" s="127"/>
      <c r="QIY448" s="127"/>
      <c r="QIZ448" s="127"/>
      <c r="QJA448" s="127"/>
      <c r="QJB448" s="127"/>
      <c r="QJC448" s="127"/>
      <c r="QJD448" s="127"/>
      <c r="QJE448" s="127"/>
      <c r="QJF448" s="127"/>
      <c r="QJG448" s="127"/>
      <c r="QJH448" s="127"/>
      <c r="QJI448" s="127"/>
      <c r="QJJ448" s="127"/>
      <c r="QJK448" s="127"/>
      <c r="QJL448" s="127"/>
      <c r="QJM448" s="127"/>
      <c r="QJN448" s="127"/>
      <c r="QJO448" s="127"/>
      <c r="QJP448" s="127"/>
      <c r="QJQ448" s="127"/>
      <c r="QJR448" s="127"/>
      <c r="QJS448" s="127"/>
      <c r="QJT448" s="127"/>
      <c r="QJU448" s="127"/>
      <c r="QJV448" s="127"/>
      <c r="QJW448" s="127"/>
      <c r="QJX448" s="127"/>
      <c r="QJY448" s="127"/>
      <c r="QJZ448" s="127"/>
      <c r="QKA448" s="127"/>
      <c r="QKB448" s="127"/>
      <c r="QKC448" s="127"/>
      <c r="QKD448" s="127"/>
      <c r="QKF448" s="127"/>
      <c r="QKG448" s="127"/>
      <c r="QKH448" s="127"/>
      <c r="QKJ448" s="127"/>
      <c r="QKK448" s="127"/>
      <c r="QKM448" s="127"/>
      <c r="QKN448" s="127"/>
      <c r="QKO448" s="127"/>
      <c r="QLB448" s="127"/>
      <c r="QLC448" s="127"/>
      <c r="QLD448" s="127"/>
      <c r="QLE448" s="127"/>
      <c r="QLF448" s="127"/>
      <c r="QLG448" s="127"/>
      <c r="QLH448" s="127"/>
      <c r="QLI448" s="127"/>
      <c r="QLJ448" s="127"/>
      <c r="QLK448" s="127"/>
      <c r="QLL448" s="127"/>
      <c r="QLM448" s="127"/>
      <c r="QLN448" s="127"/>
      <c r="QLO448" s="127"/>
      <c r="QLP448" s="127"/>
      <c r="QLQ448" s="127"/>
      <c r="QLR448" s="127"/>
      <c r="QLS448" s="127"/>
      <c r="QLT448" s="127"/>
      <c r="QLU448" s="127"/>
      <c r="QLV448" s="127"/>
      <c r="QLW448" s="127"/>
      <c r="QLX448" s="127"/>
      <c r="QLY448" s="127"/>
      <c r="QLZ448" s="127"/>
      <c r="QMA448" s="127"/>
      <c r="QMB448" s="127"/>
      <c r="QMC448" s="127"/>
      <c r="QMD448" s="127"/>
      <c r="QME448" s="127"/>
      <c r="QMF448" s="127"/>
      <c r="QMG448" s="127"/>
      <c r="QMH448" s="127"/>
      <c r="QMI448" s="127"/>
      <c r="QMJ448" s="127"/>
      <c r="QMK448" s="127"/>
      <c r="QML448" s="127"/>
      <c r="QMM448" s="127"/>
      <c r="QMN448" s="127"/>
      <c r="QMO448" s="127"/>
      <c r="QMP448" s="127"/>
      <c r="QMQ448" s="127"/>
      <c r="QMR448" s="127"/>
      <c r="QMS448" s="127"/>
      <c r="QMT448" s="127"/>
      <c r="QMU448" s="127"/>
      <c r="QMV448" s="127"/>
      <c r="QMW448" s="127"/>
      <c r="QMX448" s="127"/>
      <c r="QMY448" s="127"/>
      <c r="QMZ448" s="127"/>
      <c r="QNA448" s="127"/>
      <c r="QNB448" s="127"/>
      <c r="QNC448" s="127"/>
      <c r="QND448" s="127"/>
      <c r="QNE448" s="127"/>
      <c r="QNF448" s="127"/>
      <c r="QNG448" s="127"/>
      <c r="QNH448" s="127"/>
      <c r="QNI448" s="127"/>
      <c r="QNJ448" s="127"/>
      <c r="QNK448" s="127"/>
      <c r="QNL448" s="127"/>
      <c r="QNM448" s="127"/>
      <c r="QNN448" s="127"/>
      <c r="QNO448" s="127"/>
      <c r="QNP448" s="127"/>
      <c r="QNQ448" s="127"/>
      <c r="QNR448" s="127"/>
      <c r="QNS448" s="127"/>
      <c r="QNT448" s="127"/>
      <c r="QNU448" s="127"/>
      <c r="QNV448" s="127"/>
      <c r="QNW448" s="127"/>
      <c r="QNX448" s="127"/>
      <c r="QNY448" s="127"/>
      <c r="QNZ448" s="127"/>
      <c r="QOA448" s="127"/>
      <c r="QOB448" s="127"/>
      <c r="QOC448" s="127"/>
      <c r="QOD448" s="127"/>
      <c r="QOE448" s="127"/>
      <c r="QOF448" s="127"/>
      <c r="QOG448" s="127"/>
      <c r="QOH448" s="127"/>
      <c r="QOI448" s="127"/>
      <c r="QOJ448" s="127"/>
      <c r="QOK448" s="127"/>
      <c r="QOL448" s="127"/>
      <c r="QOM448" s="127"/>
      <c r="QON448" s="127"/>
      <c r="QOO448" s="127"/>
      <c r="QOP448" s="127"/>
      <c r="QOQ448" s="127"/>
      <c r="QOR448" s="127"/>
      <c r="QOS448" s="127"/>
      <c r="QOT448" s="127"/>
      <c r="QOU448" s="127"/>
      <c r="QOV448" s="127"/>
      <c r="QOW448" s="127"/>
      <c r="QOX448" s="127"/>
      <c r="QOY448" s="127"/>
      <c r="QOZ448" s="127"/>
      <c r="QPA448" s="127"/>
      <c r="QPB448" s="127"/>
      <c r="QPC448" s="127"/>
      <c r="QPD448" s="127"/>
      <c r="QPE448" s="127"/>
      <c r="QPF448" s="127"/>
      <c r="QPG448" s="127"/>
      <c r="QPH448" s="127"/>
      <c r="QPI448" s="127"/>
      <c r="QPJ448" s="127"/>
      <c r="QPK448" s="127"/>
      <c r="QPL448" s="127"/>
      <c r="QPM448" s="127"/>
      <c r="QPN448" s="127"/>
      <c r="QPO448" s="127"/>
      <c r="QPP448" s="127"/>
      <c r="QPQ448" s="127"/>
      <c r="QPR448" s="127"/>
      <c r="QPS448" s="127"/>
      <c r="QPT448" s="127"/>
      <c r="QPU448" s="127"/>
      <c r="QPV448" s="127"/>
      <c r="QPW448" s="127"/>
      <c r="QPX448" s="127"/>
      <c r="QPY448" s="127"/>
      <c r="QPZ448" s="127"/>
      <c r="QQA448" s="127"/>
      <c r="QQB448" s="127"/>
      <c r="QQC448" s="127"/>
      <c r="QQD448" s="127"/>
      <c r="QQE448" s="127"/>
      <c r="QQF448" s="127"/>
      <c r="QQG448" s="127"/>
      <c r="QQH448" s="127"/>
      <c r="QQI448" s="127"/>
      <c r="QQJ448" s="127"/>
      <c r="QQK448" s="127"/>
      <c r="QQL448" s="127"/>
      <c r="QQM448" s="127"/>
      <c r="QQN448" s="127"/>
      <c r="QQO448" s="127"/>
      <c r="QQP448" s="127"/>
      <c r="QQQ448" s="127"/>
      <c r="QQR448" s="127"/>
      <c r="QQS448" s="127"/>
      <c r="QQT448" s="127"/>
      <c r="QQU448" s="127"/>
      <c r="QQV448" s="127"/>
      <c r="QQW448" s="127"/>
      <c r="QQX448" s="127"/>
      <c r="QQY448" s="127"/>
      <c r="QQZ448" s="127"/>
      <c r="QRA448" s="127"/>
      <c r="QRB448" s="127"/>
      <c r="QRC448" s="127"/>
      <c r="QRD448" s="127"/>
      <c r="QRE448" s="127"/>
      <c r="QRF448" s="127"/>
      <c r="QRG448" s="127"/>
      <c r="QRH448" s="127"/>
      <c r="QRI448" s="127"/>
      <c r="QRJ448" s="127"/>
      <c r="QRK448" s="127"/>
      <c r="QRL448" s="127"/>
      <c r="QRM448" s="127"/>
      <c r="QRN448" s="127"/>
      <c r="QRO448" s="127"/>
      <c r="QRP448" s="127"/>
      <c r="QRQ448" s="127"/>
      <c r="QRR448" s="127"/>
      <c r="QRS448" s="127"/>
      <c r="QRT448" s="127"/>
      <c r="QRU448" s="127"/>
      <c r="QRV448" s="127"/>
      <c r="QRW448" s="127"/>
      <c r="QRX448" s="127"/>
      <c r="QRY448" s="127"/>
      <c r="QRZ448" s="127"/>
      <c r="QSA448" s="127"/>
      <c r="QSB448" s="127"/>
      <c r="QSC448" s="127"/>
      <c r="QSD448" s="127"/>
      <c r="QSE448" s="127"/>
      <c r="QSF448" s="127"/>
      <c r="QSG448" s="127"/>
      <c r="QSH448" s="127"/>
      <c r="QSI448" s="127"/>
      <c r="QSJ448" s="127"/>
      <c r="QSK448" s="127"/>
      <c r="QSL448" s="127"/>
      <c r="QSM448" s="127"/>
      <c r="QSN448" s="127"/>
      <c r="QSO448" s="127"/>
      <c r="QSP448" s="127"/>
      <c r="QSQ448" s="127"/>
      <c r="QSR448" s="127"/>
      <c r="QSS448" s="127"/>
      <c r="QST448" s="127"/>
      <c r="QSU448" s="127"/>
      <c r="QSV448" s="127"/>
      <c r="QSW448" s="127"/>
      <c r="QSX448" s="127"/>
      <c r="QSY448" s="127"/>
      <c r="QSZ448" s="127"/>
      <c r="QTA448" s="127"/>
      <c r="QTB448" s="127"/>
      <c r="QTC448" s="127"/>
      <c r="QTD448" s="127"/>
      <c r="QTE448" s="127"/>
      <c r="QTF448" s="127"/>
      <c r="QTG448" s="127"/>
      <c r="QTH448" s="127"/>
      <c r="QTI448" s="127"/>
      <c r="QTJ448" s="127"/>
      <c r="QTK448" s="127"/>
      <c r="QTL448" s="127"/>
      <c r="QTM448" s="127"/>
      <c r="QTN448" s="127"/>
      <c r="QTO448" s="127"/>
      <c r="QTP448" s="127"/>
      <c r="QTQ448" s="127"/>
      <c r="QTR448" s="127"/>
      <c r="QTS448" s="127"/>
      <c r="QTT448" s="127"/>
      <c r="QTU448" s="127"/>
      <c r="QTV448" s="127"/>
      <c r="QTW448" s="127"/>
      <c r="QTX448" s="127"/>
      <c r="QTY448" s="127"/>
      <c r="QTZ448" s="127"/>
      <c r="QUB448" s="127"/>
      <c r="QUC448" s="127"/>
      <c r="QUD448" s="127"/>
      <c r="QUF448" s="127"/>
      <c r="QUG448" s="127"/>
      <c r="QUI448" s="127"/>
      <c r="QUJ448" s="127"/>
      <c r="QUK448" s="127"/>
      <c r="QUX448" s="127"/>
      <c r="QUY448" s="127"/>
      <c r="QUZ448" s="127"/>
      <c r="QVA448" s="127"/>
      <c r="QVB448" s="127"/>
      <c r="QVC448" s="127"/>
      <c r="QVD448" s="127"/>
      <c r="QVE448" s="127"/>
      <c r="QVF448" s="127"/>
      <c r="QVG448" s="127"/>
      <c r="QVH448" s="127"/>
      <c r="QVI448" s="127"/>
      <c r="QVJ448" s="127"/>
      <c r="QVK448" s="127"/>
      <c r="QVL448" s="127"/>
      <c r="QVM448" s="127"/>
      <c r="QVN448" s="127"/>
      <c r="QVO448" s="127"/>
      <c r="QVP448" s="127"/>
      <c r="QVQ448" s="127"/>
      <c r="QVR448" s="127"/>
      <c r="QVS448" s="127"/>
      <c r="QVT448" s="127"/>
      <c r="QVU448" s="127"/>
      <c r="QVV448" s="127"/>
      <c r="QVW448" s="127"/>
      <c r="QVX448" s="127"/>
      <c r="QVY448" s="127"/>
      <c r="QVZ448" s="127"/>
      <c r="QWA448" s="127"/>
      <c r="QWB448" s="127"/>
      <c r="QWC448" s="127"/>
      <c r="QWD448" s="127"/>
      <c r="QWE448" s="127"/>
      <c r="QWF448" s="127"/>
      <c r="QWG448" s="127"/>
      <c r="QWH448" s="127"/>
      <c r="QWI448" s="127"/>
      <c r="QWJ448" s="127"/>
      <c r="QWK448" s="127"/>
      <c r="QWL448" s="127"/>
      <c r="QWM448" s="127"/>
      <c r="QWN448" s="127"/>
      <c r="QWO448" s="127"/>
      <c r="QWP448" s="127"/>
      <c r="QWQ448" s="127"/>
      <c r="QWR448" s="127"/>
      <c r="QWS448" s="127"/>
      <c r="QWT448" s="127"/>
      <c r="QWU448" s="127"/>
      <c r="QWV448" s="127"/>
      <c r="QWW448" s="127"/>
      <c r="QWX448" s="127"/>
      <c r="QWY448" s="127"/>
      <c r="QWZ448" s="127"/>
      <c r="QXA448" s="127"/>
      <c r="QXB448" s="127"/>
      <c r="QXC448" s="127"/>
      <c r="QXD448" s="127"/>
      <c r="QXE448" s="127"/>
      <c r="QXF448" s="127"/>
      <c r="QXG448" s="127"/>
      <c r="QXH448" s="127"/>
      <c r="QXI448" s="127"/>
      <c r="QXJ448" s="127"/>
      <c r="QXK448" s="127"/>
      <c r="QXL448" s="127"/>
      <c r="QXM448" s="127"/>
      <c r="QXN448" s="127"/>
      <c r="QXO448" s="127"/>
      <c r="QXP448" s="127"/>
      <c r="QXQ448" s="127"/>
      <c r="QXR448" s="127"/>
      <c r="QXS448" s="127"/>
      <c r="QXT448" s="127"/>
      <c r="QXU448" s="127"/>
      <c r="QXV448" s="127"/>
      <c r="QXW448" s="127"/>
      <c r="QXX448" s="127"/>
      <c r="QXY448" s="127"/>
      <c r="QXZ448" s="127"/>
      <c r="QYA448" s="127"/>
      <c r="QYB448" s="127"/>
      <c r="QYC448" s="127"/>
      <c r="QYD448" s="127"/>
      <c r="QYE448" s="127"/>
      <c r="QYF448" s="127"/>
      <c r="QYG448" s="127"/>
      <c r="QYH448" s="127"/>
      <c r="QYI448" s="127"/>
      <c r="QYJ448" s="127"/>
      <c r="QYK448" s="127"/>
      <c r="QYL448" s="127"/>
      <c r="QYM448" s="127"/>
      <c r="QYN448" s="127"/>
      <c r="QYO448" s="127"/>
      <c r="QYP448" s="127"/>
      <c r="QYQ448" s="127"/>
      <c r="QYR448" s="127"/>
      <c r="QYS448" s="127"/>
      <c r="QYT448" s="127"/>
      <c r="QYU448" s="127"/>
      <c r="QYV448" s="127"/>
      <c r="QYW448" s="127"/>
      <c r="QYX448" s="127"/>
      <c r="QYY448" s="127"/>
      <c r="QYZ448" s="127"/>
      <c r="QZA448" s="127"/>
      <c r="QZB448" s="127"/>
      <c r="QZC448" s="127"/>
      <c r="QZD448" s="127"/>
      <c r="QZE448" s="127"/>
      <c r="QZF448" s="127"/>
      <c r="QZG448" s="127"/>
      <c r="QZH448" s="127"/>
      <c r="QZI448" s="127"/>
      <c r="QZJ448" s="127"/>
      <c r="QZK448" s="127"/>
      <c r="QZL448" s="127"/>
      <c r="QZM448" s="127"/>
      <c r="QZN448" s="127"/>
      <c r="QZO448" s="127"/>
      <c r="QZP448" s="127"/>
      <c r="QZQ448" s="127"/>
      <c r="QZR448" s="127"/>
      <c r="QZS448" s="127"/>
      <c r="QZT448" s="127"/>
      <c r="QZU448" s="127"/>
      <c r="QZV448" s="127"/>
      <c r="QZW448" s="127"/>
      <c r="QZX448" s="127"/>
      <c r="QZY448" s="127"/>
      <c r="QZZ448" s="127"/>
      <c r="RAA448" s="127"/>
      <c r="RAB448" s="127"/>
      <c r="RAC448" s="127"/>
      <c r="RAD448" s="127"/>
      <c r="RAE448" s="127"/>
      <c r="RAF448" s="127"/>
      <c r="RAG448" s="127"/>
      <c r="RAH448" s="127"/>
      <c r="RAI448" s="127"/>
      <c r="RAJ448" s="127"/>
      <c r="RAK448" s="127"/>
      <c r="RAL448" s="127"/>
      <c r="RAM448" s="127"/>
      <c r="RAN448" s="127"/>
      <c r="RAO448" s="127"/>
      <c r="RAP448" s="127"/>
      <c r="RAQ448" s="127"/>
      <c r="RAR448" s="127"/>
      <c r="RAS448" s="127"/>
      <c r="RAT448" s="127"/>
      <c r="RAU448" s="127"/>
      <c r="RAV448" s="127"/>
      <c r="RAW448" s="127"/>
      <c r="RAX448" s="127"/>
      <c r="RAY448" s="127"/>
      <c r="RAZ448" s="127"/>
      <c r="RBA448" s="127"/>
      <c r="RBB448" s="127"/>
      <c r="RBC448" s="127"/>
      <c r="RBD448" s="127"/>
      <c r="RBE448" s="127"/>
      <c r="RBF448" s="127"/>
      <c r="RBG448" s="127"/>
      <c r="RBH448" s="127"/>
      <c r="RBI448" s="127"/>
      <c r="RBJ448" s="127"/>
      <c r="RBK448" s="127"/>
      <c r="RBL448" s="127"/>
      <c r="RBM448" s="127"/>
      <c r="RBN448" s="127"/>
      <c r="RBO448" s="127"/>
      <c r="RBP448" s="127"/>
      <c r="RBQ448" s="127"/>
      <c r="RBR448" s="127"/>
      <c r="RBS448" s="127"/>
      <c r="RBT448" s="127"/>
      <c r="RBU448" s="127"/>
      <c r="RBV448" s="127"/>
      <c r="RBW448" s="127"/>
      <c r="RBX448" s="127"/>
      <c r="RBY448" s="127"/>
      <c r="RBZ448" s="127"/>
      <c r="RCA448" s="127"/>
      <c r="RCB448" s="127"/>
      <c r="RCC448" s="127"/>
      <c r="RCD448" s="127"/>
      <c r="RCE448" s="127"/>
      <c r="RCF448" s="127"/>
      <c r="RCG448" s="127"/>
      <c r="RCH448" s="127"/>
      <c r="RCI448" s="127"/>
      <c r="RCJ448" s="127"/>
      <c r="RCK448" s="127"/>
      <c r="RCL448" s="127"/>
      <c r="RCM448" s="127"/>
      <c r="RCN448" s="127"/>
      <c r="RCO448" s="127"/>
      <c r="RCP448" s="127"/>
      <c r="RCQ448" s="127"/>
      <c r="RCR448" s="127"/>
      <c r="RCS448" s="127"/>
      <c r="RCT448" s="127"/>
      <c r="RCU448" s="127"/>
      <c r="RCV448" s="127"/>
      <c r="RCW448" s="127"/>
      <c r="RCX448" s="127"/>
      <c r="RCY448" s="127"/>
      <c r="RCZ448" s="127"/>
      <c r="RDA448" s="127"/>
      <c r="RDB448" s="127"/>
      <c r="RDC448" s="127"/>
      <c r="RDD448" s="127"/>
      <c r="RDE448" s="127"/>
      <c r="RDF448" s="127"/>
      <c r="RDG448" s="127"/>
      <c r="RDH448" s="127"/>
      <c r="RDI448" s="127"/>
      <c r="RDJ448" s="127"/>
      <c r="RDK448" s="127"/>
      <c r="RDL448" s="127"/>
      <c r="RDM448" s="127"/>
      <c r="RDN448" s="127"/>
      <c r="RDO448" s="127"/>
      <c r="RDP448" s="127"/>
      <c r="RDQ448" s="127"/>
      <c r="RDR448" s="127"/>
      <c r="RDS448" s="127"/>
      <c r="RDT448" s="127"/>
      <c r="RDU448" s="127"/>
      <c r="RDV448" s="127"/>
      <c r="RDX448" s="127"/>
      <c r="RDY448" s="127"/>
      <c r="RDZ448" s="127"/>
      <c r="REB448" s="127"/>
      <c r="REC448" s="127"/>
      <c r="REE448" s="127"/>
      <c r="REF448" s="127"/>
      <c r="REG448" s="127"/>
      <c r="RET448" s="127"/>
      <c r="REU448" s="127"/>
      <c r="REV448" s="127"/>
      <c r="REW448" s="127"/>
      <c r="REX448" s="127"/>
      <c r="REY448" s="127"/>
      <c r="REZ448" s="127"/>
      <c r="RFA448" s="127"/>
      <c r="RFB448" s="127"/>
      <c r="RFC448" s="127"/>
      <c r="RFD448" s="127"/>
      <c r="RFE448" s="127"/>
      <c r="RFF448" s="127"/>
      <c r="RFG448" s="127"/>
      <c r="RFH448" s="127"/>
      <c r="RFI448" s="127"/>
      <c r="RFJ448" s="127"/>
      <c r="RFK448" s="127"/>
      <c r="RFL448" s="127"/>
      <c r="RFM448" s="127"/>
      <c r="RFN448" s="127"/>
      <c r="RFO448" s="127"/>
      <c r="RFP448" s="127"/>
      <c r="RFQ448" s="127"/>
      <c r="RFR448" s="127"/>
      <c r="RFS448" s="127"/>
      <c r="RFT448" s="127"/>
      <c r="RFU448" s="127"/>
      <c r="RFV448" s="127"/>
      <c r="RFW448" s="127"/>
      <c r="RFX448" s="127"/>
      <c r="RFY448" s="127"/>
      <c r="RFZ448" s="127"/>
      <c r="RGA448" s="127"/>
      <c r="RGB448" s="127"/>
      <c r="RGC448" s="127"/>
      <c r="RGD448" s="127"/>
      <c r="RGE448" s="127"/>
      <c r="RGF448" s="127"/>
      <c r="RGG448" s="127"/>
      <c r="RGH448" s="127"/>
      <c r="RGI448" s="127"/>
      <c r="RGJ448" s="127"/>
      <c r="RGK448" s="127"/>
      <c r="RGL448" s="127"/>
      <c r="RGM448" s="127"/>
      <c r="RGN448" s="127"/>
      <c r="RGO448" s="127"/>
      <c r="RGP448" s="127"/>
      <c r="RGQ448" s="127"/>
      <c r="RGR448" s="127"/>
      <c r="RGS448" s="127"/>
      <c r="RGT448" s="127"/>
      <c r="RGU448" s="127"/>
      <c r="RGV448" s="127"/>
      <c r="RGW448" s="127"/>
      <c r="RGX448" s="127"/>
      <c r="RGY448" s="127"/>
      <c r="RGZ448" s="127"/>
      <c r="RHA448" s="127"/>
      <c r="RHB448" s="127"/>
      <c r="RHC448" s="127"/>
      <c r="RHD448" s="127"/>
      <c r="RHE448" s="127"/>
      <c r="RHF448" s="127"/>
      <c r="RHG448" s="127"/>
      <c r="RHH448" s="127"/>
      <c r="RHI448" s="127"/>
      <c r="RHJ448" s="127"/>
      <c r="RHK448" s="127"/>
      <c r="RHL448" s="127"/>
      <c r="RHM448" s="127"/>
      <c r="RHN448" s="127"/>
      <c r="RHO448" s="127"/>
      <c r="RHP448" s="127"/>
      <c r="RHQ448" s="127"/>
      <c r="RHR448" s="127"/>
      <c r="RHS448" s="127"/>
      <c r="RHT448" s="127"/>
      <c r="RHU448" s="127"/>
      <c r="RHV448" s="127"/>
      <c r="RHW448" s="127"/>
      <c r="RHX448" s="127"/>
      <c r="RHY448" s="127"/>
      <c r="RHZ448" s="127"/>
      <c r="RIA448" s="127"/>
      <c r="RIB448" s="127"/>
      <c r="RIC448" s="127"/>
      <c r="RID448" s="127"/>
      <c r="RIE448" s="127"/>
      <c r="RIF448" s="127"/>
      <c r="RIG448" s="127"/>
      <c r="RIH448" s="127"/>
      <c r="RII448" s="127"/>
      <c r="RIJ448" s="127"/>
      <c r="RIK448" s="127"/>
      <c r="RIL448" s="127"/>
      <c r="RIM448" s="127"/>
      <c r="RIN448" s="127"/>
      <c r="RIO448" s="127"/>
      <c r="RIP448" s="127"/>
      <c r="RIQ448" s="127"/>
      <c r="RIR448" s="127"/>
      <c r="RIS448" s="127"/>
      <c r="RIT448" s="127"/>
      <c r="RIU448" s="127"/>
      <c r="RIV448" s="127"/>
      <c r="RIW448" s="127"/>
      <c r="RIX448" s="127"/>
      <c r="RIY448" s="127"/>
      <c r="RIZ448" s="127"/>
      <c r="RJA448" s="127"/>
      <c r="RJB448" s="127"/>
      <c r="RJC448" s="127"/>
      <c r="RJD448" s="127"/>
      <c r="RJE448" s="127"/>
      <c r="RJF448" s="127"/>
      <c r="RJG448" s="127"/>
      <c r="RJH448" s="127"/>
      <c r="RJI448" s="127"/>
      <c r="RJJ448" s="127"/>
      <c r="RJK448" s="127"/>
      <c r="RJL448" s="127"/>
      <c r="RJM448" s="127"/>
      <c r="RJN448" s="127"/>
      <c r="RJO448" s="127"/>
      <c r="RJP448" s="127"/>
      <c r="RJQ448" s="127"/>
      <c r="RJR448" s="127"/>
      <c r="RJS448" s="127"/>
      <c r="RJT448" s="127"/>
      <c r="RJU448" s="127"/>
      <c r="RJV448" s="127"/>
      <c r="RJW448" s="127"/>
      <c r="RJX448" s="127"/>
      <c r="RJY448" s="127"/>
      <c r="RJZ448" s="127"/>
      <c r="RKA448" s="127"/>
      <c r="RKB448" s="127"/>
      <c r="RKC448" s="127"/>
      <c r="RKD448" s="127"/>
      <c r="RKE448" s="127"/>
      <c r="RKF448" s="127"/>
      <c r="RKG448" s="127"/>
      <c r="RKH448" s="127"/>
      <c r="RKI448" s="127"/>
      <c r="RKJ448" s="127"/>
      <c r="RKK448" s="127"/>
      <c r="RKL448" s="127"/>
      <c r="RKM448" s="127"/>
      <c r="RKN448" s="127"/>
      <c r="RKO448" s="127"/>
      <c r="RKP448" s="127"/>
      <c r="RKQ448" s="127"/>
      <c r="RKR448" s="127"/>
      <c r="RKS448" s="127"/>
      <c r="RKT448" s="127"/>
      <c r="RKU448" s="127"/>
      <c r="RKV448" s="127"/>
      <c r="RKW448" s="127"/>
      <c r="RKX448" s="127"/>
      <c r="RKY448" s="127"/>
      <c r="RKZ448" s="127"/>
      <c r="RLA448" s="127"/>
      <c r="RLB448" s="127"/>
      <c r="RLC448" s="127"/>
      <c r="RLD448" s="127"/>
      <c r="RLE448" s="127"/>
      <c r="RLF448" s="127"/>
      <c r="RLG448" s="127"/>
      <c r="RLH448" s="127"/>
      <c r="RLI448" s="127"/>
      <c r="RLJ448" s="127"/>
      <c r="RLK448" s="127"/>
      <c r="RLL448" s="127"/>
      <c r="RLM448" s="127"/>
      <c r="RLN448" s="127"/>
      <c r="RLO448" s="127"/>
      <c r="RLP448" s="127"/>
      <c r="RLQ448" s="127"/>
      <c r="RLR448" s="127"/>
      <c r="RLS448" s="127"/>
      <c r="RLT448" s="127"/>
      <c r="RLU448" s="127"/>
      <c r="RLV448" s="127"/>
      <c r="RLW448" s="127"/>
      <c r="RLX448" s="127"/>
      <c r="RLY448" s="127"/>
      <c r="RLZ448" s="127"/>
      <c r="RMA448" s="127"/>
      <c r="RMB448" s="127"/>
      <c r="RMC448" s="127"/>
      <c r="RMD448" s="127"/>
      <c r="RME448" s="127"/>
      <c r="RMF448" s="127"/>
      <c r="RMG448" s="127"/>
      <c r="RMH448" s="127"/>
      <c r="RMI448" s="127"/>
      <c r="RMJ448" s="127"/>
      <c r="RMK448" s="127"/>
      <c r="RML448" s="127"/>
      <c r="RMM448" s="127"/>
      <c r="RMN448" s="127"/>
      <c r="RMO448" s="127"/>
      <c r="RMP448" s="127"/>
      <c r="RMQ448" s="127"/>
      <c r="RMR448" s="127"/>
      <c r="RMS448" s="127"/>
      <c r="RMT448" s="127"/>
      <c r="RMU448" s="127"/>
      <c r="RMV448" s="127"/>
      <c r="RMW448" s="127"/>
      <c r="RMX448" s="127"/>
      <c r="RMY448" s="127"/>
      <c r="RMZ448" s="127"/>
      <c r="RNA448" s="127"/>
      <c r="RNB448" s="127"/>
      <c r="RNC448" s="127"/>
      <c r="RND448" s="127"/>
      <c r="RNE448" s="127"/>
      <c r="RNF448" s="127"/>
      <c r="RNG448" s="127"/>
      <c r="RNH448" s="127"/>
      <c r="RNI448" s="127"/>
      <c r="RNJ448" s="127"/>
      <c r="RNK448" s="127"/>
      <c r="RNL448" s="127"/>
      <c r="RNM448" s="127"/>
      <c r="RNN448" s="127"/>
      <c r="RNO448" s="127"/>
      <c r="RNP448" s="127"/>
      <c r="RNQ448" s="127"/>
      <c r="RNR448" s="127"/>
      <c r="RNT448" s="127"/>
      <c r="RNU448" s="127"/>
      <c r="RNV448" s="127"/>
      <c r="RNX448" s="127"/>
      <c r="RNY448" s="127"/>
      <c r="ROA448" s="127"/>
      <c r="ROB448" s="127"/>
      <c r="ROC448" s="127"/>
      <c r="ROP448" s="127"/>
      <c r="ROQ448" s="127"/>
      <c r="ROR448" s="127"/>
      <c r="ROS448" s="127"/>
      <c r="ROT448" s="127"/>
      <c r="ROU448" s="127"/>
      <c r="ROV448" s="127"/>
      <c r="ROW448" s="127"/>
      <c r="ROX448" s="127"/>
      <c r="ROY448" s="127"/>
      <c r="ROZ448" s="127"/>
      <c r="RPA448" s="127"/>
      <c r="RPB448" s="127"/>
      <c r="RPC448" s="127"/>
      <c r="RPD448" s="127"/>
      <c r="RPE448" s="127"/>
      <c r="RPF448" s="127"/>
      <c r="RPG448" s="127"/>
      <c r="RPH448" s="127"/>
      <c r="RPI448" s="127"/>
      <c r="RPJ448" s="127"/>
      <c r="RPK448" s="127"/>
      <c r="RPL448" s="127"/>
      <c r="RPM448" s="127"/>
      <c r="RPN448" s="127"/>
      <c r="RPO448" s="127"/>
      <c r="RPP448" s="127"/>
      <c r="RPQ448" s="127"/>
      <c r="RPR448" s="127"/>
      <c r="RPS448" s="127"/>
      <c r="RPT448" s="127"/>
      <c r="RPU448" s="127"/>
      <c r="RPV448" s="127"/>
      <c r="RPW448" s="127"/>
      <c r="RPX448" s="127"/>
      <c r="RPY448" s="127"/>
      <c r="RPZ448" s="127"/>
      <c r="RQA448" s="127"/>
      <c r="RQB448" s="127"/>
      <c r="RQC448" s="127"/>
      <c r="RQD448" s="127"/>
      <c r="RQE448" s="127"/>
      <c r="RQF448" s="127"/>
      <c r="RQG448" s="127"/>
      <c r="RQH448" s="127"/>
      <c r="RQI448" s="127"/>
      <c r="RQJ448" s="127"/>
      <c r="RQK448" s="127"/>
      <c r="RQL448" s="127"/>
      <c r="RQM448" s="127"/>
      <c r="RQN448" s="127"/>
      <c r="RQO448" s="127"/>
      <c r="RQP448" s="127"/>
      <c r="RQQ448" s="127"/>
      <c r="RQR448" s="127"/>
      <c r="RQS448" s="127"/>
      <c r="RQT448" s="127"/>
      <c r="RQU448" s="127"/>
      <c r="RQV448" s="127"/>
      <c r="RQW448" s="127"/>
      <c r="RQX448" s="127"/>
      <c r="RQY448" s="127"/>
      <c r="RQZ448" s="127"/>
      <c r="RRA448" s="127"/>
      <c r="RRB448" s="127"/>
      <c r="RRC448" s="127"/>
      <c r="RRD448" s="127"/>
      <c r="RRE448" s="127"/>
      <c r="RRF448" s="127"/>
      <c r="RRG448" s="127"/>
      <c r="RRH448" s="127"/>
      <c r="RRI448" s="127"/>
      <c r="RRJ448" s="127"/>
      <c r="RRK448" s="127"/>
      <c r="RRL448" s="127"/>
      <c r="RRM448" s="127"/>
      <c r="RRN448" s="127"/>
      <c r="RRO448" s="127"/>
      <c r="RRP448" s="127"/>
      <c r="RRQ448" s="127"/>
      <c r="RRR448" s="127"/>
      <c r="RRS448" s="127"/>
      <c r="RRT448" s="127"/>
      <c r="RRU448" s="127"/>
      <c r="RRV448" s="127"/>
      <c r="RRW448" s="127"/>
      <c r="RRX448" s="127"/>
      <c r="RRY448" s="127"/>
      <c r="RRZ448" s="127"/>
      <c r="RSA448" s="127"/>
      <c r="RSB448" s="127"/>
      <c r="RSC448" s="127"/>
      <c r="RSD448" s="127"/>
      <c r="RSE448" s="127"/>
      <c r="RSF448" s="127"/>
      <c r="RSG448" s="127"/>
      <c r="RSH448" s="127"/>
      <c r="RSI448" s="127"/>
      <c r="RSJ448" s="127"/>
      <c r="RSK448" s="127"/>
      <c r="RSL448" s="127"/>
      <c r="RSM448" s="127"/>
      <c r="RSN448" s="127"/>
      <c r="RSO448" s="127"/>
      <c r="RSP448" s="127"/>
      <c r="RSQ448" s="127"/>
      <c r="RSR448" s="127"/>
      <c r="RSS448" s="127"/>
      <c r="RST448" s="127"/>
      <c r="RSU448" s="127"/>
      <c r="RSV448" s="127"/>
      <c r="RSW448" s="127"/>
      <c r="RSX448" s="127"/>
      <c r="RSY448" s="127"/>
      <c r="RSZ448" s="127"/>
      <c r="RTA448" s="127"/>
      <c r="RTB448" s="127"/>
      <c r="RTC448" s="127"/>
      <c r="RTD448" s="127"/>
      <c r="RTE448" s="127"/>
      <c r="RTF448" s="127"/>
      <c r="RTG448" s="127"/>
      <c r="RTH448" s="127"/>
      <c r="RTI448" s="127"/>
      <c r="RTJ448" s="127"/>
      <c r="RTK448" s="127"/>
      <c r="RTL448" s="127"/>
      <c r="RTM448" s="127"/>
      <c r="RTN448" s="127"/>
      <c r="RTO448" s="127"/>
      <c r="RTP448" s="127"/>
      <c r="RTQ448" s="127"/>
      <c r="RTR448" s="127"/>
      <c r="RTS448" s="127"/>
      <c r="RTT448" s="127"/>
      <c r="RTU448" s="127"/>
      <c r="RTV448" s="127"/>
      <c r="RTW448" s="127"/>
      <c r="RTX448" s="127"/>
      <c r="RTY448" s="127"/>
      <c r="RTZ448" s="127"/>
      <c r="RUA448" s="127"/>
      <c r="RUB448" s="127"/>
      <c r="RUC448" s="127"/>
      <c r="RUD448" s="127"/>
      <c r="RUE448" s="127"/>
      <c r="RUF448" s="127"/>
      <c r="RUG448" s="127"/>
      <c r="RUH448" s="127"/>
      <c r="RUI448" s="127"/>
      <c r="RUJ448" s="127"/>
      <c r="RUK448" s="127"/>
      <c r="RUL448" s="127"/>
      <c r="RUM448" s="127"/>
      <c r="RUN448" s="127"/>
      <c r="RUO448" s="127"/>
      <c r="RUP448" s="127"/>
      <c r="RUQ448" s="127"/>
      <c r="RUR448" s="127"/>
      <c r="RUS448" s="127"/>
      <c r="RUT448" s="127"/>
      <c r="RUU448" s="127"/>
      <c r="RUV448" s="127"/>
      <c r="RUW448" s="127"/>
      <c r="RUX448" s="127"/>
      <c r="RUY448" s="127"/>
      <c r="RUZ448" s="127"/>
      <c r="RVA448" s="127"/>
      <c r="RVB448" s="127"/>
      <c r="RVC448" s="127"/>
      <c r="RVD448" s="127"/>
      <c r="RVE448" s="127"/>
      <c r="RVF448" s="127"/>
      <c r="RVG448" s="127"/>
      <c r="RVH448" s="127"/>
      <c r="RVI448" s="127"/>
      <c r="RVJ448" s="127"/>
      <c r="RVK448" s="127"/>
      <c r="RVL448" s="127"/>
      <c r="RVM448" s="127"/>
      <c r="RVN448" s="127"/>
      <c r="RVO448" s="127"/>
      <c r="RVP448" s="127"/>
      <c r="RVQ448" s="127"/>
      <c r="RVR448" s="127"/>
      <c r="RVS448" s="127"/>
      <c r="RVT448" s="127"/>
      <c r="RVU448" s="127"/>
      <c r="RVV448" s="127"/>
      <c r="RVW448" s="127"/>
      <c r="RVX448" s="127"/>
      <c r="RVY448" s="127"/>
      <c r="RVZ448" s="127"/>
      <c r="RWA448" s="127"/>
      <c r="RWB448" s="127"/>
      <c r="RWC448" s="127"/>
      <c r="RWD448" s="127"/>
      <c r="RWE448" s="127"/>
      <c r="RWF448" s="127"/>
      <c r="RWG448" s="127"/>
      <c r="RWH448" s="127"/>
      <c r="RWI448" s="127"/>
      <c r="RWJ448" s="127"/>
      <c r="RWK448" s="127"/>
      <c r="RWL448" s="127"/>
      <c r="RWM448" s="127"/>
      <c r="RWN448" s="127"/>
      <c r="RWO448" s="127"/>
      <c r="RWP448" s="127"/>
      <c r="RWQ448" s="127"/>
      <c r="RWR448" s="127"/>
      <c r="RWS448" s="127"/>
      <c r="RWT448" s="127"/>
      <c r="RWU448" s="127"/>
      <c r="RWV448" s="127"/>
      <c r="RWW448" s="127"/>
      <c r="RWX448" s="127"/>
      <c r="RWY448" s="127"/>
      <c r="RWZ448" s="127"/>
      <c r="RXA448" s="127"/>
      <c r="RXB448" s="127"/>
      <c r="RXC448" s="127"/>
      <c r="RXD448" s="127"/>
      <c r="RXE448" s="127"/>
      <c r="RXF448" s="127"/>
      <c r="RXG448" s="127"/>
      <c r="RXH448" s="127"/>
      <c r="RXI448" s="127"/>
      <c r="RXJ448" s="127"/>
      <c r="RXK448" s="127"/>
      <c r="RXL448" s="127"/>
      <c r="RXM448" s="127"/>
      <c r="RXN448" s="127"/>
      <c r="RXP448" s="127"/>
      <c r="RXQ448" s="127"/>
      <c r="RXR448" s="127"/>
      <c r="RXT448" s="127"/>
      <c r="RXU448" s="127"/>
      <c r="RXW448" s="127"/>
      <c r="RXX448" s="127"/>
      <c r="RXY448" s="127"/>
      <c r="RYL448" s="127"/>
      <c r="RYM448" s="127"/>
      <c r="RYN448" s="127"/>
      <c r="RYO448" s="127"/>
      <c r="RYP448" s="127"/>
      <c r="RYQ448" s="127"/>
      <c r="RYR448" s="127"/>
      <c r="RYS448" s="127"/>
      <c r="RYT448" s="127"/>
      <c r="RYU448" s="127"/>
      <c r="RYV448" s="127"/>
      <c r="RYW448" s="127"/>
      <c r="RYX448" s="127"/>
      <c r="RYY448" s="127"/>
      <c r="RYZ448" s="127"/>
      <c r="RZA448" s="127"/>
      <c r="RZB448" s="127"/>
      <c r="RZC448" s="127"/>
      <c r="RZD448" s="127"/>
      <c r="RZE448" s="127"/>
      <c r="RZF448" s="127"/>
      <c r="RZG448" s="127"/>
      <c r="RZH448" s="127"/>
      <c r="RZI448" s="127"/>
      <c r="RZJ448" s="127"/>
      <c r="RZK448" s="127"/>
      <c r="RZL448" s="127"/>
      <c r="RZM448" s="127"/>
      <c r="RZN448" s="127"/>
      <c r="RZO448" s="127"/>
      <c r="RZP448" s="127"/>
      <c r="RZQ448" s="127"/>
      <c r="RZR448" s="127"/>
      <c r="RZS448" s="127"/>
      <c r="RZT448" s="127"/>
      <c r="RZU448" s="127"/>
      <c r="RZV448" s="127"/>
      <c r="RZW448" s="127"/>
      <c r="RZX448" s="127"/>
      <c r="RZY448" s="127"/>
      <c r="RZZ448" s="127"/>
      <c r="SAA448" s="127"/>
      <c r="SAB448" s="127"/>
      <c r="SAC448" s="127"/>
      <c r="SAD448" s="127"/>
      <c r="SAE448" s="127"/>
      <c r="SAF448" s="127"/>
      <c r="SAG448" s="127"/>
      <c r="SAH448" s="127"/>
      <c r="SAI448" s="127"/>
      <c r="SAJ448" s="127"/>
      <c r="SAK448" s="127"/>
      <c r="SAL448" s="127"/>
      <c r="SAM448" s="127"/>
      <c r="SAN448" s="127"/>
      <c r="SAO448" s="127"/>
      <c r="SAP448" s="127"/>
      <c r="SAQ448" s="127"/>
      <c r="SAR448" s="127"/>
      <c r="SAS448" s="127"/>
      <c r="SAT448" s="127"/>
      <c r="SAU448" s="127"/>
      <c r="SAV448" s="127"/>
      <c r="SAW448" s="127"/>
      <c r="SAX448" s="127"/>
      <c r="SAY448" s="127"/>
      <c r="SAZ448" s="127"/>
      <c r="SBA448" s="127"/>
      <c r="SBB448" s="127"/>
      <c r="SBC448" s="127"/>
      <c r="SBD448" s="127"/>
      <c r="SBE448" s="127"/>
      <c r="SBF448" s="127"/>
      <c r="SBG448" s="127"/>
      <c r="SBH448" s="127"/>
      <c r="SBI448" s="127"/>
      <c r="SBJ448" s="127"/>
      <c r="SBK448" s="127"/>
      <c r="SBL448" s="127"/>
      <c r="SBM448" s="127"/>
      <c r="SBN448" s="127"/>
      <c r="SBO448" s="127"/>
      <c r="SBP448" s="127"/>
      <c r="SBQ448" s="127"/>
      <c r="SBR448" s="127"/>
      <c r="SBS448" s="127"/>
      <c r="SBT448" s="127"/>
      <c r="SBU448" s="127"/>
      <c r="SBV448" s="127"/>
      <c r="SBW448" s="127"/>
      <c r="SBX448" s="127"/>
      <c r="SBY448" s="127"/>
      <c r="SBZ448" s="127"/>
      <c r="SCA448" s="127"/>
      <c r="SCB448" s="127"/>
      <c r="SCC448" s="127"/>
      <c r="SCD448" s="127"/>
      <c r="SCE448" s="127"/>
      <c r="SCF448" s="127"/>
      <c r="SCG448" s="127"/>
      <c r="SCH448" s="127"/>
      <c r="SCI448" s="127"/>
      <c r="SCJ448" s="127"/>
      <c r="SCK448" s="127"/>
      <c r="SCL448" s="127"/>
      <c r="SCM448" s="127"/>
      <c r="SCN448" s="127"/>
      <c r="SCO448" s="127"/>
      <c r="SCP448" s="127"/>
      <c r="SCQ448" s="127"/>
      <c r="SCR448" s="127"/>
      <c r="SCS448" s="127"/>
      <c r="SCT448" s="127"/>
      <c r="SCU448" s="127"/>
      <c r="SCV448" s="127"/>
      <c r="SCW448" s="127"/>
      <c r="SCX448" s="127"/>
      <c r="SCY448" s="127"/>
      <c r="SCZ448" s="127"/>
      <c r="SDA448" s="127"/>
      <c r="SDB448" s="127"/>
      <c r="SDC448" s="127"/>
      <c r="SDD448" s="127"/>
      <c r="SDE448" s="127"/>
      <c r="SDF448" s="127"/>
      <c r="SDG448" s="127"/>
      <c r="SDH448" s="127"/>
      <c r="SDI448" s="127"/>
      <c r="SDJ448" s="127"/>
      <c r="SDK448" s="127"/>
      <c r="SDL448" s="127"/>
      <c r="SDM448" s="127"/>
      <c r="SDN448" s="127"/>
      <c r="SDO448" s="127"/>
      <c r="SDP448" s="127"/>
      <c r="SDQ448" s="127"/>
      <c r="SDR448" s="127"/>
      <c r="SDS448" s="127"/>
      <c r="SDT448" s="127"/>
      <c r="SDU448" s="127"/>
      <c r="SDV448" s="127"/>
      <c r="SDW448" s="127"/>
      <c r="SDX448" s="127"/>
      <c r="SDY448" s="127"/>
      <c r="SDZ448" s="127"/>
      <c r="SEA448" s="127"/>
      <c r="SEB448" s="127"/>
      <c r="SEC448" s="127"/>
      <c r="SED448" s="127"/>
      <c r="SEE448" s="127"/>
      <c r="SEF448" s="127"/>
      <c r="SEG448" s="127"/>
      <c r="SEH448" s="127"/>
      <c r="SEI448" s="127"/>
      <c r="SEJ448" s="127"/>
      <c r="SEK448" s="127"/>
      <c r="SEL448" s="127"/>
      <c r="SEM448" s="127"/>
      <c r="SEN448" s="127"/>
      <c r="SEO448" s="127"/>
      <c r="SEP448" s="127"/>
      <c r="SEQ448" s="127"/>
      <c r="SER448" s="127"/>
      <c r="SES448" s="127"/>
      <c r="SET448" s="127"/>
      <c r="SEU448" s="127"/>
      <c r="SEV448" s="127"/>
      <c r="SEW448" s="127"/>
      <c r="SEX448" s="127"/>
      <c r="SEY448" s="127"/>
      <c r="SEZ448" s="127"/>
      <c r="SFA448" s="127"/>
      <c r="SFB448" s="127"/>
      <c r="SFC448" s="127"/>
      <c r="SFD448" s="127"/>
      <c r="SFE448" s="127"/>
      <c r="SFF448" s="127"/>
      <c r="SFG448" s="127"/>
      <c r="SFH448" s="127"/>
      <c r="SFI448" s="127"/>
      <c r="SFJ448" s="127"/>
      <c r="SFK448" s="127"/>
      <c r="SFL448" s="127"/>
      <c r="SFM448" s="127"/>
      <c r="SFN448" s="127"/>
      <c r="SFO448" s="127"/>
      <c r="SFP448" s="127"/>
      <c r="SFQ448" s="127"/>
      <c r="SFR448" s="127"/>
      <c r="SFS448" s="127"/>
      <c r="SFT448" s="127"/>
      <c r="SFU448" s="127"/>
      <c r="SFV448" s="127"/>
      <c r="SFW448" s="127"/>
      <c r="SFX448" s="127"/>
      <c r="SFY448" s="127"/>
      <c r="SFZ448" s="127"/>
      <c r="SGA448" s="127"/>
      <c r="SGB448" s="127"/>
      <c r="SGC448" s="127"/>
      <c r="SGD448" s="127"/>
      <c r="SGE448" s="127"/>
      <c r="SGF448" s="127"/>
      <c r="SGG448" s="127"/>
      <c r="SGH448" s="127"/>
      <c r="SGI448" s="127"/>
      <c r="SGJ448" s="127"/>
      <c r="SGK448" s="127"/>
      <c r="SGL448" s="127"/>
      <c r="SGM448" s="127"/>
      <c r="SGN448" s="127"/>
      <c r="SGO448" s="127"/>
      <c r="SGP448" s="127"/>
      <c r="SGQ448" s="127"/>
      <c r="SGR448" s="127"/>
      <c r="SGS448" s="127"/>
      <c r="SGT448" s="127"/>
      <c r="SGU448" s="127"/>
      <c r="SGV448" s="127"/>
      <c r="SGW448" s="127"/>
      <c r="SGX448" s="127"/>
      <c r="SGY448" s="127"/>
      <c r="SGZ448" s="127"/>
      <c r="SHA448" s="127"/>
      <c r="SHB448" s="127"/>
      <c r="SHC448" s="127"/>
      <c r="SHD448" s="127"/>
      <c r="SHE448" s="127"/>
      <c r="SHF448" s="127"/>
      <c r="SHG448" s="127"/>
      <c r="SHH448" s="127"/>
      <c r="SHI448" s="127"/>
      <c r="SHJ448" s="127"/>
      <c r="SHL448" s="127"/>
      <c r="SHM448" s="127"/>
      <c r="SHN448" s="127"/>
      <c r="SHP448" s="127"/>
      <c r="SHQ448" s="127"/>
      <c r="SHS448" s="127"/>
      <c r="SHT448" s="127"/>
      <c r="SHU448" s="127"/>
      <c r="SIH448" s="127"/>
      <c r="SII448" s="127"/>
      <c r="SIJ448" s="127"/>
      <c r="SIK448" s="127"/>
      <c r="SIL448" s="127"/>
      <c r="SIM448" s="127"/>
      <c r="SIN448" s="127"/>
      <c r="SIO448" s="127"/>
      <c r="SIP448" s="127"/>
      <c r="SIQ448" s="127"/>
      <c r="SIR448" s="127"/>
      <c r="SIS448" s="127"/>
      <c r="SIT448" s="127"/>
      <c r="SIU448" s="127"/>
      <c r="SIV448" s="127"/>
      <c r="SIW448" s="127"/>
      <c r="SIX448" s="127"/>
      <c r="SIY448" s="127"/>
      <c r="SIZ448" s="127"/>
      <c r="SJA448" s="127"/>
      <c r="SJB448" s="127"/>
      <c r="SJC448" s="127"/>
      <c r="SJD448" s="127"/>
      <c r="SJE448" s="127"/>
      <c r="SJF448" s="127"/>
      <c r="SJG448" s="127"/>
      <c r="SJH448" s="127"/>
      <c r="SJI448" s="127"/>
      <c r="SJJ448" s="127"/>
      <c r="SJK448" s="127"/>
      <c r="SJL448" s="127"/>
      <c r="SJM448" s="127"/>
      <c r="SJN448" s="127"/>
      <c r="SJO448" s="127"/>
      <c r="SJP448" s="127"/>
      <c r="SJQ448" s="127"/>
      <c r="SJR448" s="127"/>
      <c r="SJS448" s="127"/>
      <c r="SJT448" s="127"/>
      <c r="SJU448" s="127"/>
      <c r="SJV448" s="127"/>
      <c r="SJW448" s="127"/>
      <c r="SJX448" s="127"/>
      <c r="SJY448" s="127"/>
      <c r="SJZ448" s="127"/>
      <c r="SKA448" s="127"/>
      <c r="SKB448" s="127"/>
      <c r="SKC448" s="127"/>
      <c r="SKD448" s="127"/>
      <c r="SKE448" s="127"/>
      <c r="SKF448" s="127"/>
      <c r="SKG448" s="127"/>
      <c r="SKH448" s="127"/>
      <c r="SKI448" s="127"/>
      <c r="SKJ448" s="127"/>
      <c r="SKK448" s="127"/>
      <c r="SKL448" s="127"/>
      <c r="SKM448" s="127"/>
      <c r="SKN448" s="127"/>
      <c r="SKO448" s="127"/>
      <c r="SKP448" s="127"/>
      <c r="SKQ448" s="127"/>
      <c r="SKR448" s="127"/>
      <c r="SKS448" s="127"/>
      <c r="SKT448" s="127"/>
      <c r="SKU448" s="127"/>
      <c r="SKV448" s="127"/>
      <c r="SKW448" s="127"/>
      <c r="SKX448" s="127"/>
      <c r="SKY448" s="127"/>
      <c r="SKZ448" s="127"/>
      <c r="SLA448" s="127"/>
      <c r="SLB448" s="127"/>
      <c r="SLC448" s="127"/>
      <c r="SLD448" s="127"/>
      <c r="SLE448" s="127"/>
      <c r="SLF448" s="127"/>
      <c r="SLG448" s="127"/>
      <c r="SLH448" s="127"/>
      <c r="SLI448" s="127"/>
      <c r="SLJ448" s="127"/>
      <c r="SLK448" s="127"/>
      <c r="SLL448" s="127"/>
      <c r="SLM448" s="127"/>
      <c r="SLN448" s="127"/>
      <c r="SLO448" s="127"/>
      <c r="SLP448" s="127"/>
      <c r="SLQ448" s="127"/>
      <c r="SLR448" s="127"/>
      <c r="SLS448" s="127"/>
      <c r="SLT448" s="127"/>
      <c r="SLU448" s="127"/>
      <c r="SLV448" s="127"/>
      <c r="SLW448" s="127"/>
      <c r="SLX448" s="127"/>
      <c r="SLY448" s="127"/>
      <c r="SLZ448" s="127"/>
      <c r="SMA448" s="127"/>
      <c r="SMB448" s="127"/>
      <c r="SMC448" s="127"/>
      <c r="SMD448" s="127"/>
      <c r="SME448" s="127"/>
      <c r="SMF448" s="127"/>
      <c r="SMG448" s="127"/>
      <c r="SMH448" s="127"/>
      <c r="SMI448" s="127"/>
      <c r="SMJ448" s="127"/>
      <c r="SMK448" s="127"/>
      <c r="SML448" s="127"/>
      <c r="SMM448" s="127"/>
      <c r="SMN448" s="127"/>
      <c r="SMO448" s="127"/>
      <c r="SMP448" s="127"/>
      <c r="SMQ448" s="127"/>
      <c r="SMR448" s="127"/>
      <c r="SMS448" s="127"/>
      <c r="SMT448" s="127"/>
      <c r="SMU448" s="127"/>
      <c r="SMV448" s="127"/>
      <c r="SMW448" s="127"/>
      <c r="SMX448" s="127"/>
      <c r="SMY448" s="127"/>
      <c r="SMZ448" s="127"/>
      <c r="SNA448" s="127"/>
      <c r="SNB448" s="127"/>
      <c r="SNC448" s="127"/>
      <c r="SND448" s="127"/>
      <c r="SNE448" s="127"/>
      <c r="SNF448" s="127"/>
      <c r="SNG448" s="127"/>
      <c r="SNH448" s="127"/>
      <c r="SNI448" s="127"/>
      <c r="SNJ448" s="127"/>
      <c r="SNK448" s="127"/>
      <c r="SNL448" s="127"/>
      <c r="SNM448" s="127"/>
      <c r="SNN448" s="127"/>
      <c r="SNO448" s="127"/>
      <c r="SNP448" s="127"/>
      <c r="SNQ448" s="127"/>
      <c r="SNR448" s="127"/>
      <c r="SNS448" s="127"/>
      <c r="SNT448" s="127"/>
      <c r="SNU448" s="127"/>
      <c r="SNV448" s="127"/>
      <c r="SNW448" s="127"/>
      <c r="SNX448" s="127"/>
      <c r="SNY448" s="127"/>
      <c r="SNZ448" s="127"/>
      <c r="SOA448" s="127"/>
      <c r="SOB448" s="127"/>
      <c r="SOC448" s="127"/>
      <c r="SOD448" s="127"/>
      <c r="SOE448" s="127"/>
      <c r="SOF448" s="127"/>
      <c r="SOG448" s="127"/>
      <c r="SOH448" s="127"/>
      <c r="SOI448" s="127"/>
      <c r="SOJ448" s="127"/>
      <c r="SOK448" s="127"/>
      <c r="SOL448" s="127"/>
      <c r="SOM448" s="127"/>
      <c r="SON448" s="127"/>
      <c r="SOO448" s="127"/>
      <c r="SOP448" s="127"/>
      <c r="SOQ448" s="127"/>
      <c r="SOR448" s="127"/>
      <c r="SOS448" s="127"/>
      <c r="SOT448" s="127"/>
      <c r="SOU448" s="127"/>
      <c r="SOV448" s="127"/>
      <c r="SOW448" s="127"/>
      <c r="SOX448" s="127"/>
      <c r="SOY448" s="127"/>
      <c r="SOZ448" s="127"/>
      <c r="SPA448" s="127"/>
      <c r="SPB448" s="127"/>
      <c r="SPC448" s="127"/>
      <c r="SPD448" s="127"/>
      <c r="SPE448" s="127"/>
      <c r="SPF448" s="127"/>
      <c r="SPG448" s="127"/>
      <c r="SPH448" s="127"/>
      <c r="SPI448" s="127"/>
      <c r="SPJ448" s="127"/>
      <c r="SPK448" s="127"/>
      <c r="SPL448" s="127"/>
      <c r="SPM448" s="127"/>
      <c r="SPN448" s="127"/>
      <c r="SPO448" s="127"/>
      <c r="SPP448" s="127"/>
      <c r="SPQ448" s="127"/>
      <c r="SPR448" s="127"/>
      <c r="SPS448" s="127"/>
      <c r="SPT448" s="127"/>
      <c r="SPU448" s="127"/>
      <c r="SPV448" s="127"/>
      <c r="SPW448" s="127"/>
      <c r="SPX448" s="127"/>
      <c r="SPY448" s="127"/>
      <c r="SPZ448" s="127"/>
      <c r="SQA448" s="127"/>
      <c r="SQB448" s="127"/>
      <c r="SQC448" s="127"/>
      <c r="SQD448" s="127"/>
      <c r="SQE448" s="127"/>
      <c r="SQF448" s="127"/>
      <c r="SQG448" s="127"/>
      <c r="SQH448" s="127"/>
      <c r="SQI448" s="127"/>
      <c r="SQJ448" s="127"/>
      <c r="SQK448" s="127"/>
      <c r="SQL448" s="127"/>
      <c r="SQM448" s="127"/>
      <c r="SQN448" s="127"/>
      <c r="SQO448" s="127"/>
      <c r="SQP448" s="127"/>
      <c r="SQQ448" s="127"/>
      <c r="SQR448" s="127"/>
      <c r="SQS448" s="127"/>
      <c r="SQT448" s="127"/>
      <c r="SQU448" s="127"/>
      <c r="SQV448" s="127"/>
      <c r="SQW448" s="127"/>
      <c r="SQX448" s="127"/>
      <c r="SQY448" s="127"/>
      <c r="SQZ448" s="127"/>
      <c r="SRA448" s="127"/>
      <c r="SRB448" s="127"/>
      <c r="SRC448" s="127"/>
      <c r="SRD448" s="127"/>
      <c r="SRE448" s="127"/>
      <c r="SRF448" s="127"/>
      <c r="SRH448" s="127"/>
      <c r="SRI448" s="127"/>
      <c r="SRJ448" s="127"/>
      <c r="SRL448" s="127"/>
      <c r="SRM448" s="127"/>
      <c r="SRO448" s="127"/>
      <c r="SRP448" s="127"/>
      <c r="SRQ448" s="127"/>
      <c r="SSD448" s="127"/>
      <c r="SSE448" s="127"/>
      <c r="SSF448" s="127"/>
      <c r="SSG448" s="127"/>
      <c r="SSH448" s="127"/>
      <c r="SSI448" s="127"/>
      <c r="SSJ448" s="127"/>
      <c r="SSK448" s="127"/>
      <c r="SSL448" s="127"/>
      <c r="SSM448" s="127"/>
      <c r="SSN448" s="127"/>
      <c r="SSO448" s="127"/>
      <c r="SSP448" s="127"/>
      <c r="SSQ448" s="127"/>
      <c r="SSR448" s="127"/>
      <c r="SSS448" s="127"/>
      <c r="SST448" s="127"/>
      <c r="SSU448" s="127"/>
      <c r="SSV448" s="127"/>
      <c r="SSW448" s="127"/>
      <c r="SSX448" s="127"/>
      <c r="SSY448" s="127"/>
      <c r="SSZ448" s="127"/>
      <c r="STA448" s="127"/>
      <c r="STB448" s="127"/>
      <c r="STC448" s="127"/>
      <c r="STD448" s="127"/>
      <c r="STE448" s="127"/>
      <c r="STF448" s="127"/>
      <c r="STG448" s="127"/>
      <c r="STH448" s="127"/>
      <c r="STI448" s="127"/>
      <c r="STJ448" s="127"/>
      <c r="STK448" s="127"/>
      <c r="STL448" s="127"/>
      <c r="STM448" s="127"/>
      <c r="STN448" s="127"/>
      <c r="STO448" s="127"/>
      <c r="STP448" s="127"/>
      <c r="STQ448" s="127"/>
      <c r="STR448" s="127"/>
      <c r="STS448" s="127"/>
      <c r="STT448" s="127"/>
      <c r="STU448" s="127"/>
      <c r="STV448" s="127"/>
      <c r="STW448" s="127"/>
      <c r="STX448" s="127"/>
      <c r="STY448" s="127"/>
      <c r="STZ448" s="127"/>
      <c r="SUA448" s="127"/>
      <c r="SUB448" s="127"/>
      <c r="SUC448" s="127"/>
      <c r="SUD448" s="127"/>
      <c r="SUE448" s="127"/>
      <c r="SUF448" s="127"/>
      <c r="SUG448" s="127"/>
      <c r="SUH448" s="127"/>
      <c r="SUI448" s="127"/>
      <c r="SUJ448" s="127"/>
      <c r="SUK448" s="127"/>
      <c r="SUL448" s="127"/>
      <c r="SUM448" s="127"/>
      <c r="SUN448" s="127"/>
      <c r="SUO448" s="127"/>
      <c r="SUP448" s="127"/>
      <c r="SUQ448" s="127"/>
      <c r="SUR448" s="127"/>
      <c r="SUS448" s="127"/>
      <c r="SUT448" s="127"/>
      <c r="SUU448" s="127"/>
      <c r="SUV448" s="127"/>
      <c r="SUW448" s="127"/>
      <c r="SUX448" s="127"/>
      <c r="SUY448" s="127"/>
      <c r="SUZ448" s="127"/>
      <c r="SVA448" s="127"/>
      <c r="SVB448" s="127"/>
      <c r="SVC448" s="127"/>
      <c r="SVD448" s="127"/>
      <c r="SVE448" s="127"/>
      <c r="SVF448" s="127"/>
      <c r="SVG448" s="127"/>
      <c r="SVH448" s="127"/>
      <c r="SVI448" s="127"/>
      <c r="SVJ448" s="127"/>
      <c r="SVK448" s="127"/>
      <c r="SVL448" s="127"/>
      <c r="SVM448" s="127"/>
      <c r="SVN448" s="127"/>
      <c r="SVO448" s="127"/>
      <c r="SVP448" s="127"/>
      <c r="SVQ448" s="127"/>
      <c r="SVR448" s="127"/>
      <c r="SVS448" s="127"/>
      <c r="SVT448" s="127"/>
      <c r="SVU448" s="127"/>
      <c r="SVV448" s="127"/>
      <c r="SVW448" s="127"/>
      <c r="SVX448" s="127"/>
      <c r="SVY448" s="127"/>
      <c r="SVZ448" s="127"/>
      <c r="SWA448" s="127"/>
      <c r="SWB448" s="127"/>
      <c r="SWC448" s="127"/>
      <c r="SWD448" s="127"/>
      <c r="SWE448" s="127"/>
      <c r="SWF448" s="127"/>
      <c r="SWG448" s="127"/>
      <c r="SWH448" s="127"/>
      <c r="SWI448" s="127"/>
      <c r="SWJ448" s="127"/>
      <c r="SWK448" s="127"/>
      <c r="SWL448" s="127"/>
      <c r="SWM448" s="127"/>
      <c r="SWN448" s="127"/>
      <c r="SWO448" s="127"/>
      <c r="SWP448" s="127"/>
      <c r="SWQ448" s="127"/>
      <c r="SWR448" s="127"/>
      <c r="SWS448" s="127"/>
      <c r="SWT448" s="127"/>
      <c r="SWU448" s="127"/>
      <c r="SWV448" s="127"/>
      <c r="SWW448" s="127"/>
      <c r="SWX448" s="127"/>
      <c r="SWY448" s="127"/>
      <c r="SWZ448" s="127"/>
      <c r="SXA448" s="127"/>
      <c r="SXB448" s="127"/>
      <c r="SXC448" s="127"/>
      <c r="SXD448" s="127"/>
      <c r="SXE448" s="127"/>
      <c r="SXF448" s="127"/>
      <c r="SXG448" s="127"/>
      <c r="SXH448" s="127"/>
      <c r="SXI448" s="127"/>
      <c r="SXJ448" s="127"/>
      <c r="SXK448" s="127"/>
      <c r="SXL448" s="127"/>
      <c r="SXM448" s="127"/>
      <c r="SXN448" s="127"/>
      <c r="SXO448" s="127"/>
      <c r="SXP448" s="127"/>
      <c r="SXQ448" s="127"/>
      <c r="SXR448" s="127"/>
      <c r="SXS448" s="127"/>
      <c r="SXT448" s="127"/>
      <c r="SXU448" s="127"/>
      <c r="SXV448" s="127"/>
      <c r="SXW448" s="127"/>
      <c r="SXX448" s="127"/>
      <c r="SXY448" s="127"/>
      <c r="SXZ448" s="127"/>
      <c r="SYA448" s="127"/>
      <c r="SYB448" s="127"/>
      <c r="SYC448" s="127"/>
      <c r="SYD448" s="127"/>
      <c r="SYE448" s="127"/>
      <c r="SYF448" s="127"/>
      <c r="SYG448" s="127"/>
      <c r="SYH448" s="127"/>
      <c r="SYI448" s="127"/>
      <c r="SYJ448" s="127"/>
      <c r="SYK448" s="127"/>
      <c r="SYL448" s="127"/>
      <c r="SYM448" s="127"/>
      <c r="SYN448" s="127"/>
      <c r="SYO448" s="127"/>
      <c r="SYP448" s="127"/>
      <c r="SYQ448" s="127"/>
      <c r="SYR448" s="127"/>
      <c r="SYS448" s="127"/>
      <c r="SYT448" s="127"/>
      <c r="SYU448" s="127"/>
      <c r="SYV448" s="127"/>
      <c r="SYW448" s="127"/>
      <c r="SYX448" s="127"/>
      <c r="SYY448" s="127"/>
      <c r="SYZ448" s="127"/>
      <c r="SZA448" s="127"/>
      <c r="SZB448" s="127"/>
      <c r="SZC448" s="127"/>
      <c r="SZD448" s="127"/>
      <c r="SZE448" s="127"/>
      <c r="SZF448" s="127"/>
      <c r="SZG448" s="127"/>
      <c r="SZH448" s="127"/>
      <c r="SZI448" s="127"/>
      <c r="SZJ448" s="127"/>
      <c r="SZK448" s="127"/>
      <c r="SZL448" s="127"/>
      <c r="SZM448" s="127"/>
      <c r="SZN448" s="127"/>
      <c r="SZO448" s="127"/>
      <c r="SZP448" s="127"/>
      <c r="SZQ448" s="127"/>
      <c r="SZR448" s="127"/>
      <c r="SZS448" s="127"/>
      <c r="SZT448" s="127"/>
      <c r="SZU448" s="127"/>
      <c r="SZV448" s="127"/>
      <c r="SZW448" s="127"/>
      <c r="SZX448" s="127"/>
      <c r="SZY448" s="127"/>
      <c r="SZZ448" s="127"/>
      <c r="TAA448" s="127"/>
      <c r="TAB448" s="127"/>
      <c r="TAC448" s="127"/>
      <c r="TAD448" s="127"/>
      <c r="TAE448" s="127"/>
      <c r="TAF448" s="127"/>
      <c r="TAG448" s="127"/>
      <c r="TAH448" s="127"/>
      <c r="TAI448" s="127"/>
      <c r="TAJ448" s="127"/>
      <c r="TAK448" s="127"/>
      <c r="TAL448" s="127"/>
      <c r="TAM448" s="127"/>
      <c r="TAN448" s="127"/>
      <c r="TAO448" s="127"/>
      <c r="TAP448" s="127"/>
      <c r="TAQ448" s="127"/>
      <c r="TAR448" s="127"/>
      <c r="TAS448" s="127"/>
      <c r="TAT448" s="127"/>
      <c r="TAU448" s="127"/>
      <c r="TAV448" s="127"/>
      <c r="TAW448" s="127"/>
      <c r="TAX448" s="127"/>
      <c r="TAY448" s="127"/>
      <c r="TAZ448" s="127"/>
      <c r="TBA448" s="127"/>
      <c r="TBB448" s="127"/>
      <c r="TBD448" s="127"/>
      <c r="TBE448" s="127"/>
      <c r="TBF448" s="127"/>
      <c r="TBH448" s="127"/>
      <c r="TBI448" s="127"/>
      <c r="TBK448" s="127"/>
      <c r="TBL448" s="127"/>
      <c r="TBM448" s="127"/>
      <c r="TBZ448" s="127"/>
      <c r="TCA448" s="127"/>
      <c r="TCB448" s="127"/>
      <c r="TCC448" s="127"/>
      <c r="TCD448" s="127"/>
      <c r="TCE448" s="127"/>
      <c r="TCF448" s="127"/>
      <c r="TCG448" s="127"/>
      <c r="TCH448" s="127"/>
      <c r="TCI448" s="127"/>
      <c r="TCJ448" s="127"/>
      <c r="TCK448" s="127"/>
      <c r="TCL448" s="127"/>
      <c r="TCM448" s="127"/>
      <c r="TCN448" s="127"/>
      <c r="TCO448" s="127"/>
      <c r="TCP448" s="127"/>
      <c r="TCQ448" s="127"/>
      <c r="TCR448" s="127"/>
      <c r="TCS448" s="127"/>
      <c r="TCT448" s="127"/>
      <c r="TCU448" s="127"/>
      <c r="TCV448" s="127"/>
      <c r="TCW448" s="127"/>
      <c r="TCX448" s="127"/>
      <c r="TCY448" s="127"/>
      <c r="TCZ448" s="127"/>
      <c r="TDA448" s="127"/>
      <c r="TDB448" s="127"/>
      <c r="TDC448" s="127"/>
      <c r="TDD448" s="127"/>
      <c r="TDE448" s="127"/>
      <c r="TDF448" s="127"/>
      <c r="TDG448" s="127"/>
      <c r="TDH448" s="127"/>
      <c r="TDI448" s="127"/>
      <c r="TDJ448" s="127"/>
      <c r="TDK448" s="127"/>
      <c r="TDL448" s="127"/>
      <c r="TDM448" s="127"/>
      <c r="TDN448" s="127"/>
      <c r="TDO448" s="127"/>
      <c r="TDP448" s="127"/>
      <c r="TDQ448" s="127"/>
      <c r="TDR448" s="127"/>
      <c r="TDS448" s="127"/>
      <c r="TDT448" s="127"/>
      <c r="TDU448" s="127"/>
      <c r="TDV448" s="127"/>
      <c r="TDW448" s="127"/>
      <c r="TDX448" s="127"/>
      <c r="TDY448" s="127"/>
      <c r="TDZ448" s="127"/>
      <c r="TEA448" s="127"/>
      <c r="TEB448" s="127"/>
      <c r="TEC448" s="127"/>
      <c r="TED448" s="127"/>
      <c r="TEE448" s="127"/>
      <c r="TEF448" s="127"/>
      <c r="TEG448" s="127"/>
      <c r="TEH448" s="127"/>
      <c r="TEI448" s="127"/>
      <c r="TEJ448" s="127"/>
      <c r="TEK448" s="127"/>
      <c r="TEL448" s="127"/>
      <c r="TEM448" s="127"/>
      <c r="TEN448" s="127"/>
      <c r="TEO448" s="127"/>
      <c r="TEP448" s="127"/>
      <c r="TEQ448" s="127"/>
      <c r="TER448" s="127"/>
      <c r="TES448" s="127"/>
      <c r="TET448" s="127"/>
      <c r="TEU448" s="127"/>
      <c r="TEV448" s="127"/>
      <c r="TEW448" s="127"/>
      <c r="TEX448" s="127"/>
      <c r="TEY448" s="127"/>
      <c r="TEZ448" s="127"/>
      <c r="TFA448" s="127"/>
      <c r="TFB448" s="127"/>
      <c r="TFC448" s="127"/>
      <c r="TFD448" s="127"/>
      <c r="TFE448" s="127"/>
      <c r="TFF448" s="127"/>
      <c r="TFG448" s="127"/>
      <c r="TFH448" s="127"/>
      <c r="TFI448" s="127"/>
      <c r="TFJ448" s="127"/>
      <c r="TFK448" s="127"/>
      <c r="TFL448" s="127"/>
      <c r="TFM448" s="127"/>
      <c r="TFN448" s="127"/>
      <c r="TFO448" s="127"/>
      <c r="TFP448" s="127"/>
      <c r="TFQ448" s="127"/>
      <c r="TFR448" s="127"/>
      <c r="TFS448" s="127"/>
      <c r="TFT448" s="127"/>
      <c r="TFU448" s="127"/>
      <c r="TFV448" s="127"/>
      <c r="TFW448" s="127"/>
      <c r="TFX448" s="127"/>
      <c r="TFY448" s="127"/>
      <c r="TFZ448" s="127"/>
      <c r="TGA448" s="127"/>
      <c r="TGB448" s="127"/>
      <c r="TGC448" s="127"/>
      <c r="TGD448" s="127"/>
      <c r="TGE448" s="127"/>
      <c r="TGF448" s="127"/>
      <c r="TGG448" s="127"/>
      <c r="TGH448" s="127"/>
      <c r="TGI448" s="127"/>
      <c r="TGJ448" s="127"/>
      <c r="TGK448" s="127"/>
      <c r="TGL448" s="127"/>
      <c r="TGM448" s="127"/>
      <c r="TGN448" s="127"/>
      <c r="TGO448" s="127"/>
      <c r="TGP448" s="127"/>
      <c r="TGQ448" s="127"/>
      <c r="TGR448" s="127"/>
      <c r="TGS448" s="127"/>
      <c r="TGT448" s="127"/>
      <c r="TGU448" s="127"/>
      <c r="TGV448" s="127"/>
      <c r="TGW448" s="127"/>
      <c r="TGX448" s="127"/>
      <c r="TGY448" s="127"/>
      <c r="TGZ448" s="127"/>
      <c r="THA448" s="127"/>
      <c r="THB448" s="127"/>
      <c r="THC448" s="127"/>
      <c r="THD448" s="127"/>
      <c r="THE448" s="127"/>
      <c r="THF448" s="127"/>
      <c r="THG448" s="127"/>
      <c r="THH448" s="127"/>
      <c r="THI448" s="127"/>
      <c r="THJ448" s="127"/>
      <c r="THK448" s="127"/>
      <c r="THL448" s="127"/>
      <c r="THM448" s="127"/>
      <c r="THN448" s="127"/>
      <c r="THO448" s="127"/>
      <c r="THP448" s="127"/>
      <c r="THQ448" s="127"/>
      <c r="THR448" s="127"/>
      <c r="THS448" s="127"/>
      <c r="THT448" s="127"/>
      <c r="THU448" s="127"/>
      <c r="THV448" s="127"/>
      <c r="THW448" s="127"/>
      <c r="THX448" s="127"/>
      <c r="THY448" s="127"/>
      <c r="THZ448" s="127"/>
      <c r="TIA448" s="127"/>
      <c r="TIB448" s="127"/>
      <c r="TIC448" s="127"/>
      <c r="TID448" s="127"/>
      <c r="TIE448" s="127"/>
      <c r="TIF448" s="127"/>
      <c r="TIG448" s="127"/>
      <c r="TIH448" s="127"/>
      <c r="TII448" s="127"/>
      <c r="TIJ448" s="127"/>
      <c r="TIK448" s="127"/>
      <c r="TIL448" s="127"/>
      <c r="TIM448" s="127"/>
      <c r="TIN448" s="127"/>
      <c r="TIO448" s="127"/>
      <c r="TIP448" s="127"/>
      <c r="TIQ448" s="127"/>
      <c r="TIR448" s="127"/>
      <c r="TIS448" s="127"/>
      <c r="TIT448" s="127"/>
      <c r="TIU448" s="127"/>
      <c r="TIV448" s="127"/>
      <c r="TIW448" s="127"/>
      <c r="TIX448" s="127"/>
      <c r="TIY448" s="127"/>
      <c r="TIZ448" s="127"/>
      <c r="TJA448" s="127"/>
      <c r="TJB448" s="127"/>
      <c r="TJC448" s="127"/>
      <c r="TJD448" s="127"/>
      <c r="TJE448" s="127"/>
      <c r="TJF448" s="127"/>
      <c r="TJG448" s="127"/>
      <c r="TJH448" s="127"/>
      <c r="TJI448" s="127"/>
      <c r="TJJ448" s="127"/>
      <c r="TJK448" s="127"/>
      <c r="TJL448" s="127"/>
      <c r="TJM448" s="127"/>
      <c r="TJN448" s="127"/>
      <c r="TJO448" s="127"/>
      <c r="TJP448" s="127"/>
      <c r="TJQ448" s="127"/>
      <c r="TJR448" s="127"/>
      <c r="TJS448" s="127"/>
      <c r="TJT448" s="127"/>
      <c r="TJU448" s="127"/>
      <c r="TJV448" s="127"/>
      <c r="TJW448" s="127"/>
      <c r="TJX448" s="127"/>
      <c r="TJY448" s="127"/>
      <c r="TJZ448" s="127"/>
      <c r="TKA448" s="127"/>
      <c r="TKB448" s="127"/>
      <c r="TKC448" s="127"/>
      <c r="TKD448" s="127"/>
      <c r="TKE448" s="127"/>
      <c r="TKF448" s="127"/>
      <c r="TKG448" s="127"/>
      <c r="TKH448" s="127"/>
      <c r="TKI448" s="127"/>
      <c r="TKJ448" s="127"/>
      <c r="TKK448" s="127"/>
      <c r="TKL448" s="127"/>
      <c r="TKM448" s="127"/>
      <c r="TKN448" s="127"/>
      <c r="TKO448" s="127"/>
      <c r="TKP448" s="127"/>
      <c r="TKQ448" s="127"/>
      <c r="TKR448" s="127"/>
      <c r="TKS448" s="127"/>
      <c r="TKT448" s="127"/>
      <c r="TKU448" s="127"/>
      <c r="TKV448" s="127"/>
      <c r="TKW448" s="127"/>
      <c r="TKX448" s="127"/>
      <c r="TKZ448" s="127"/>
      <c r="TLA448" s="127"/>
      <c r="TLB448" s="127"/>
      <c r="TLD448" s="127"/>
      <c r="TLE448" s="127"/>
      <c r="TLG448" s="127"/>
      <c r="TLH448" s="127"/>
      <c r="TLI448" s="127"/>
      <c r="TLV448" s="127"/>
      <c r="TLW448" s="127"/>
      <c r="TLX448" s="127"/>
      <c r="TLY448" s="127"/>
      <c r="TLZ448" s="127"/>
      <c r="TMA448" s="127"/>
      <c r="TMB448" s="127"/>
      <c r="TMC448" s="127"/>
      <c r="TMD448" s="127"/>
      <c r="TME448" s="127"/>
      <c r="TMF448" s="127"/>
      <c r="TMG448" s="127"/>
      <c r="TMH448" s="127"/>
      <c r="TMI448" s="127"/>
      <c r="TMJ448" s="127"/>
      <c r="TMK448" s="127"/>
      <c r="TML448" s="127"/>
      <c r="TMM448" s="127"/>
      <c r="TMN448" s="127"/>
      <c r="TMO448" s="127"/>
      <c r="TMP448" s="127"/>
      <c r="TMQ448" s="127"/>
      <c r="TMR448" s="127"/>
      <c r="TMS448" s="127"/>
      <c r="TMT448" s="127"/>
      <c r="TMU448" s="127"/>
      <c r="TMV448" s="127"/>
      <c r="TMW448" s="127"/>
      <c r="TMX448" s="127"/>
      <c r="TMY448" s="127"/>
      <c r="TMZ448" s="127"/>
      <c r="TNA448" s="127"/>
      <c r="TNB448" s="127"/>
      <c r="TNC448" s="127"/>
      <c r="TND448" s="127"/>
      <c r="TNE448" s="127"/>
      <c r="TNF448" s="127"/>
      <c r="TNG448" s="127"/>
      <c r="TNH448" s="127"/>
      <c r="TNI448" s="127"/>
      <c r="TNJ448" s="127"/>
      <c r="TNK448" s="127"/>
      <c r="TNL448" s="127"/>
      <c r="TNM448" s="127"/>
      <c r="TNN448" s="127"/>
      <c r="TNO448" s="127"/>
      <c r="TNP448" s="127"/>
      <c r="TNQ448" s="127"/>
      <c r="TNR448" s="127"/>
      <c r="TNS448" s="127"/>
      <c r="TNT448" s="127"/>
      <c r="TNU448" s="127"/>
      <c r="TNV448" s="127"/>
      <c r="TNW448" s="127"/>
      <c r="TNX448" s="127"/>
      <c r="TNY448" s="127"/>
      <c r="TNZ448" s="127"/>
      <c r="TOA448" s="127"/>
      <c r="TOB448" s="127"/>
      <c r="TOC448" s="127"/>
      <c r="TOD448" s="127"/>
      <c r="TOE448" s="127"/>
      <c r="TOF448" s="127"/>
      <c r="TOG448" s="127"/>
      <c r="TOH448" s="127"/>
      <c r="TOI448" s="127"/>
      <c r="TOJ448" s="127"/>
      <c r="TOK448" s="127"/>
      <c r="TOL448" s="127"/>
      <c r="TOM448" s="127"/>
      <c r="TON448" s="127"/>
      <c r="TOO448" s="127"/>
      <c r="TOP448" s="127"/>
      <c r="TOQ448" s="127"/>
      <c r="TOR448" s="127"/>
      <c r="TOS448" s="127"/>
      <c r="TOT448" s="127"/>
      <c r="TOU448" s="127"/>
      <c r="TOV448" s="127"/>
      <c r="TOW448" s="127"/>
      <c r="TOX448" s="127"/>
      <c r="TOY448" s="127"/>
      <c r="TOZ448" s="127"/>
      <c r="TPA448" s="127"/>
      <c r="TPB448" s="127"/>
      <c r="TPC448" s="127"/>
      <c r="TPD448" s="127"/>
      <c r="TPE448" s="127"/>
      <c r="TPF448" s="127"/>
      <c r="TPG448" s="127"/>
      <c r="TPH448" s="127"/>
      <c r="TPI448" s="127"/>
      <c r="TPJ448" s="127"/>
      <c r="TPK448" s="127"/>
      <c r="TPL448" s="127"/>
      <c r="TPM448" s="127"/>
      <c r="TPN448" s="127"/>
      <c r="TPO448" s="127"/>
      <c r="TPP448" s="127"/>
      <c r="TPQ448" s="127"/>
      <c r="TPR448" s="127"/>
      <c r="TPS448" s="127"/>
      <c r="TPT448" s="127"/>
      <c r="TPU448" s="127"/>
      <c r="TPV448" s="127"/>
      <c r="TPW448" s="127"/>
      <c r="TPX448" s="127"/>
      <c r="TPY448" s="127"/>
      <c r="TPZ448" s="127"/>
      <c r="TQA448" s="127"/>
      <c r="TQB448" s="127"/>
      <c r="TQC448" s="127"/>
      <c r="TQD448" s="127"/>
      <c r="TQE448" s="127"/>
      <c r="TQF448" s="127"/>
      <c r="TQG448" s="127"/>
      <c r="TQH448" s="127"/>
      <c r="TQI448" s="127"/>
      <c r="TQJ448" s="127"/>
      <c r="TQK448" s="127"/>
      <c r="TQL448" s="127"/>
      <c r="TQM448" s="127"/>
      <c r="TQN448" s="127"/>
      <c r="TQO448" s="127"/>
      <c r="TQP448" s="127"/>
      <c r="TQQ448" s="127"/>
      <c r="TQR448" s="127"/>
      <c r="TQS448" s="127"/>
      <c r="TQT448" s="127"/>
      <c r="TQU448" s="127"/>
      <c r="TQV448" s="127"/>
      <c r="TQW448" s="127"/>
      <c r="TQX448" s="127"/>
      <c r="TQY448" s="127"/>
      <c r="TQZ448" s="127"/>
      <c r="TRA448" s="127"/>
      <c r="TRB448" s="127"/>
      <c r="TRC448" s="127"/>
      <c r="TRD448" s="127"/>
      <c r="TRE448" s="127"/>
      <c r="TRF448" s="127"/>
      <c r="TRG448" s="127"/>
      <c r="TRH448" s="127"/>
      <c r="TRI448" s="127"/>
      <c r="TRJ448" s="127"/>
      <c r="TRK448" s="127"/>
      <c r="TRL448" s="127"/>
      <c r="TRM448" s="127"/>
      <c r="TRN448" s="127"/>
      <c r="TRO448" s="127"/>
      <c r="TRP448" s="127"/>
      <c r="TRQ448" s="127"/>
      <c r="TRR448" s="127"/>
      <c r="TRS448" s="127"/>
      <c r="TRT448" s="127"/>
      <c r="TRU448" s="127"/>
      <c r="TRV448" s="127"/>
      <c r="TRW448" s="127"/>
      <c r="TRX448" s="127"/>
      <c r="TRY448" s="127"/>
      <c r="TRZ448" s="127"/>
      <c r="TSA448" s="127"/>
      <c r="TSB448" s="127"/>
      <c r="TSC448" s="127"/>
      <c r="TSD448" s="127"/>
      <c r="TSE448" s="127"/>
      <c r="TSF448" s="127"/>
      <c r="TSG448" s="127"/>
      <c r="TSH448" s="127"/>
      <c r="TSI448" s="127"/>
      <c r="TSJ448" s="127"/>
      <c r="TSK448" s="127"/>
      <c r="TSL448" s="127"/>
      <c r="TSM448" s="127"/>
      <c r="TSN448" s="127"/>
      <c r="TSO448" s="127"/>
      <c r="TSP448" s="127"/>
      <c r="TSQ448" s="127"/>
      <c r="TSR448" s="127"/>
      <c r="TSS448" s="127"/>
      <c r="TST448" s="127"/>
      <c r="TSU448" s="127"/>
      <c r="TSV448" s="127"/>
      <c r="TSW448" s="127"/>
      <c r="TSX448" s="127"/>
      <c r="TSY448" s="127"/>
      <c r="TSZ448" s="127"/>
      <c r="TTA448" s="127"/>
      <c r="TTB448" s="127"/>
      <c r="TTC448" s="127"/>
      <c r="TTD448" s="127"/>
      <c r="TTE448" s="127"/>
      <c r="TTF448" s="127"/>
      <c r="TTG448" s="127"/>
      <c r="TTH448" s="127"/>
      <c r="TTI448" s="127"/>
      <c r="TTJ448" s="127"/>
      <c r="TTK448" s="127"/>
      <c r="TTL448" s="127"/>
      <c r="TTM448" s="127"/>
      <c r="TTN448" s="127"/>
      <c r="TTO448" s="127"/>
      <c r="TTP448" s="127"/>
      <c r="TTQ448" s="127"/>
      <c r="TTR448" s="127"/>
      <c r="TTS448" s="127"/>
      <c r="TTT448" s="127"/>
      <c r="TTU448" s="127"/>
      <c r="TTV448" s="127"/>
      <c r="TTW448" s="127"/>
      <c r="TTX448" s="127"/>
      <c r="TTY448" s="127"/>
      <c r="TTZ448" s="127"/>
      <c r="TUA448" s="127"/>
      <c r="TUB448" s="127"/>
      <c r="TUC448" s="127"/>
      <c r="TUD448" s="127"/>
      <c r="TUE448" s="127"/>
      <c r="TUF448" s="127"/>
      <c r="TUG448" s="127"/>
      <c r="TUH448" s="127"/>
      <c r="TUI448" s="127"/>
      <c r="TUJ448" s="127"/>
      <c r="TUK448" s="127"/>
      <c r="TUL448" s="127"/>
      <c r="TUM448" s="127"/>
      <c r="TUN448" s="127"/>
      <c r="TUO448" s="127"/>
      <c r="TUP448" s="127"/>
      <c r="TUQ448" s="127"/>
      <c r="TUR448" s="127"/>
      <c r="TUS448" s="127"/>
      <c r="TUT448" s="127"/>
      <c r="TUV448" s="127"/>
      <c r="TUW448" s="127"/>
      <c r="TUX448" s="127"/>
      <c r="TUZ448" s="127"/>
      <c r="TVA448" s="127"/>
      <c r="TVC448" s="127"/>
      <c r="TVD448" s="127"/>
      <c r="TVE448" s="127"/>
      <c r="TVR448" s="127"/>
      <c r="TVS448" s="127"/>
      <c r="TVT448" s="127"/>
      <c r="TVU448" s="127"/>
      <c r="TVV448" s="127"/>
      <c r="TVW448" s="127"/>
      <c r="TVX448" s="127"/>
      <c r="TVY448" s="127"/>
      <c r="TVZ448" s="127"/>
      <c r="TWA448" s="127"/>
      <c r="TWB448" s="127"/>
      <c r="TWC448" s="127"/>
      <c r="TWD448" s="127"/>
      <c r="TWE448" s="127"/>
      <c r="TWF448" s="127"/>
      <c r="TWG448" s="127"/>
      <c r="TWH448" s="127"/>
      <c r="TWI448" s="127"/>
      <c r="TWJ448" s="127"/>
      <c r="TWK448" s="127"/>
      <c r="TWL448" s="127"/>
      <c r="TWM448" s="127"/>
      <c r="TWN448" s="127"/>
      <c r="TWO448" s="127"/>
      <c r="TWP448" s="127"/>
      <c r="TWQ448" s="127"/>
      <c r="TWR448" s="127"/>
      <c r="TWS448" s="127"/>
      <c r="TWT448" s="127"/>
      <c r="TWU448" s="127"/>
      <c r="TWV448" s="127"/>
      <c r="TWW448" s="127"/>
      <c r="TWX448" s="127"/>
      <c r="TWY448" s="127"/>
      <c r="TWZ448" s="127"/>
      <c r="TXA448" s="127"/>
      <c r="TXB448" s="127"/>
      <c r="TXC448" s="127"/>
      <c r="TXD448" s="127"/>
      <c r="TXE448" s="127"/>
      <c r="TXF448" s="127"/>
      <c r="TXG448" s="127"/>
      <c r="TXH448" s="127"/>
      <c r="TXI448" s="127"/>
      <c r="TXJ448" s="127"/>
      <c r="TXK448" s="127"/>
      <c r="TXL448" s="127"/>
      <c r="TXM448" s="127"/>
      <c r="TXN448" s="127"/>
      <c r="TXO448" s="127"/>
      <c r="TXP448" s="127"/>
      <c r="TXQ448" s="127"/>
      <c r="TXR448" s="127"/>
      <c r="TXS448" s="127"/>
      <c r="TXT448" s="127"/>
      <c r="TXU448" s="127"/>
      <c r="TXV448" s="127"/>
      <c r="TXW448" s="127"/>
      <c r="TXX448" s="127"/>
      <c r="TXY448" s="127"/>
      <c r="TXZ448" s="127"/>
      <c r="TYA448" s="127"/>
      <c r="TYB448" s="127"/>
      <c r="TYC448" s="127"/>
      <c r="TYD448" s="127"/>
      <c r="TYE448" s="127"/>
      <c r="TYF448" s="127"/>
      <c r="TYG448" s="127"/>
      <c r="TYH448" s="127"/>
      <c r="TYI448" s="127"/>
      <c r="TYJ448" s="127"/>
      <c r="TYK448" s="127"/>
      <c r="TYL448" s="127"/>
      <c r="TYM448" s="127"/>
      <c r="TYN448" s="127"/>
      <c r="TYO448" s="127"/>
      <c r="TYP448" s="127"/>
      <c r="TYQ448" s="127"/>
      <c r="TYR448" s="127"/>
      <c r="TYS448" s="127"/>
      <c r="TYT448" s="127"/>
      <c r="TYU448" s="127"/>
      <c r="TYV448" s="127"/>
      <c r="TYW448" s="127"/>
      <c r="TYX448" s="127"/>
      <c r="TYY448" s="127"/>
      <c r="TYZ448" s="127"/>
      <c r="TZA448" s="127"/>
      <c r="TZB448" s="127"/>
      <c r="TZC448" s="127"/>
      <c r="TZD448" s="127"/>
      <c r="TZE448" s="127"/>
      <c r="TZF448" s="127"/>
      <c r="TZG448" s="127"/>
      <c r="TZH448" s="127"/>
      <c r="TZI448" s="127"/>
      <c r="TZJ448" s="127"/>
      <c r="TZK448" s="127"/>
      <c r="TZL448" s="127"/>
      <c r="TZM448" s="127"/>
      <c r="TZN448" s="127"/>
      <c r="TZO448" s="127"/>
      <c r="TZP448" s="127"/>
      <c r="TZQ448" s="127"/>
      <c r="TZR448" s="127"/>
      <c r="TZS448" s="127"/>
      <c r="TZT448" s="127"/>
      <c r="TZU448" s="127"/>
      <c r="TZV448" s="127"/>
      <c r="TZW448" s="127"/>
      <c r="TZX448" s="127"/>
      <c r="TZY448" s="127"/>
      <c r="TZZ448" s="127"/>
      <c r="UAA448" s="127"/>
      <c r="UAB448" s="127"/>
      <c r="UAC448" s="127"/>
      <c r="UAD448" s="127"/>
      <c r="UAE448" s="127"/>
      <c r="UAF448" s="127"/>
      <c r="UAG448" s="127"/>
      <c r="UAH448" s="127"/>
      <c r="UAI448" s="127"/>
      <c r="UAJ448" s="127"/>
      <c r="UAK448" s="127"/>
      <c r="UAL448" s="127"/>
      <c r="UAM448" s="127"/>
      <c r="UAN448" s="127"/>
      <c r="UAO448" s="127"/>
      <c r="UAP448" s="127"/>
      <c r="UAQ448" s="127"/>
      <c r="UAR448" s="127"/>
      <c r="UAS448" s="127"/>
      <c r="UAT448" s="127"/>
      <c r="UAU448" s="127"/>
      <c r="UAV448" s="127"/>
      <c r="UAW448" s="127"/>
      <c r="UAX448" s="127"/>
      <c r="UAY448" s="127"/>
      <c r="UAZ448" s="127"/>
      <c r="UBA448" s="127"/>
      <c r="UBB448" s="127"/>
      <c r="UBC448" s="127"/>
      <c r="UBD448" s="127"/>
      <c r="UBE448" s="127"/>
      <c r="UBF448" s="127"/>
      <c r="UBG448" s="127"/>
      <c r="UBH448" s="127"/>
      <c r="UBI448" s="127"/>
      <c r="UBJ448" s="127"/>
      <c r="UBK448" s="127"/>
      <c r="UBL448" s="127"/>
      <c r="UBM448" s="127"/>
      <c r="UBN448" s="127"/>
      <c r="UBO448" s="127"/>
      <c r="UBP448" s="127"/>
      <c r="UBQ448" s="127"/>
      <c r="UBR448" s="127"/>
      <c r="UBS448" s="127"/>
      <c r="UBT448" s="127"/>
      <c r="UBU448" s="127"/>
      <c r="UBV448" s="127"/>
      <c r="UBW448" s="127"/>
      <c r="UBX448" s="127"/>
      <c r="UBY448" s="127"/>
      <c r="UBZ448" s="127"/>
      <c r="UCA448" s="127"/>
      <c r="UCB448" s="127"/>
      <c r="UCC448" s="127"/>
      <c r="UCD448" s="127"/>
      <c r="UCE448" s="127"/>
      <c r="UCF448" s="127"/>
      <c r="UCG448" s="127"/>
      <c r="UCH448" s="127"/>
      <c r="UCI448" s="127"/>
      <c r="UCJ448" s="127"/>
      <c r="UCK448" s="127"/>
      <c r="UCL448" s="127"/>
      <c r="UCM448" s="127"/>
      <c r="UCN448" s="127"/>
      <c r="UCO448" s="127"/>
      <c r="UCP448" s="127"/>
      <c r="UCQ448" s="127"/>
      <c r="UCR448" s="127"/>
      <c r="UCS448" s="127"/>
      <c r="UCT448" s="127"/>
      <c r="UCU448" s="127"/>
      <c r="UCV448" s="127"/>
      <c r="UCW448" s="127"/>
      <c r="UCX448" s="127"/>
      <c r="UCY448" s="127"/>
      <c r="UCZ448" s="127"/>
      <c r="UDA448" s="127"/>
      <c r="UDB448" s="127"/>
      <c r="UDC448" s="127"/>
      <c r="UDD448" s="127"/>
      <c r="UDE448" s="127"/>
      <c r="UDF448" s="127"/>
      <c r="UDG448" s="127"/>
      <c r="UDH448" s="127"/>
      <c r="UDI448" s="127"/>
      <c r="UDJ448" s="127"/>
      <c r="UDK448" s="127"/>
      <c r="UDL448" s="127"/>
      <c r="UDM448" s="127"/>
      <c r="UDN448" s="127"/>
      <c r="UDO448" s="127"/>
      <c r="UDP448" s="127"/>
      <c r="UDQ448" s="127"/>
      <c r="UDR448" s="127"/>
      <c r="UDS448" s="127"/>
      <c r="UDT448" s="127"/>
      <c r="UDU448" s="127"/>
      <c r="UDV448" s="127"/>
      <c r="UDW448" s="127"/>
      <c r="UDX448" s="127"/>
      <c r="UDY448" s="127"/>
      <c r="UDZ448" s="127"/>
      <c r="UEA448" s="127"/>
      <c r="UEB448" s="127"/>
      <c r="UEC448" s="127"/>
      <c r="UED448" s="127"/>
      <c r="UEE448" s="127"/>
      <c r="UEF448" s="127"/>
      <c r="UEG448" s="127"/>
      <c r="UEH448" s="127"/>
      <c r="UEI448" s="127"/>
      <c r="UEJ448" s="127"/>
      <c r="UEK448" s="127"/>
      <c r="UEL448" s="127"/>
      <c r="UEM448" s="127"/>
      <c r="UEN448" s="127"/>
      <c r="UEO448" s="127"/>
      <c r="UEP448" s="127"/>
      <c r="UER448" s="127"/>
      <c r="UES448" s="127"/>
      <c r="UET448" s="127"/>
      <c r="UEV448" s="127"/>
      <c r="UEW448" s="127"/>
      <c r="UEY448" s="127"/>
      <c r="UEZ448" s="127"/>
      <c r="UFA448" s="127"/>
      <c r="UFN448" s="127"/>
      <c r="UFO448" s="127"/>
      <c r="UFP448" s="127"/>
      <c r="UFQ448" s="127"/>
      <c r="UFR448" s="127"/>
      <c r="UFS448" s="127"/>
      <c r="UFT448" s="127"/>
      <c r="UFU448" s="127"/>
      <c r="UFV448" s="127"/>
      <c r="UFW448" s="127"/>
      <c r="UFX448" s="127"/>
      <c r="UFY448" s="127"/>
      <c r="UFZ448" s="127"/>
      <c r="UGA448" s="127"/>
      <c r="UGB448" s="127"/>
      <c r="UGC448" s="127"/>
      <c r="UGD448" s="127"/>
      <c r="UGE448" s="127"/>
      <c r="UGF448" s="127"/>
      <c r="UGG448" s="127"/>
      <c r="UGH448" s="127"/>
      <c r="UGI448" s="127"/>
      <c r="UGJ448" s="127"/>
      <c r="UGK448" s="127"/>
      <c r="UGL448" s="127"/>
      <c r="UGM448" s="127"/>
      <c r="UGN448" s="127"/>
      <c r="UGO448" s="127"/>
      <c r="UGP448" s="127"/>
      <c r="UGQ448" s="127"/>
      <c r="UGR448" s="127"/>
      <c r="UGS448" s="127"/>
      <c r="UGT448" s="127"/>
      <c r="UGU448" s="127"/>
      <c r="UGV448" s="127"/>
      <c r="UGW448" s="127"/>
      <c r="UGX448" s="127"/>
      <c r="UGY448" s="127"/>
      <c r="UGZ448" s="127"/>
      <c r="UHA448" s="127"/>
      <c r="UHB448" s="127"/>
      <c r="UHC448" s="127"/>
      <c r="UHD448" s="127"/>
      <c r="UHE448" s="127"/>
      <c r="UHF448" s="127"/>
      <c r="UHG448" s="127"/>
      <c r="UHH448" s="127"/>
      <c r="UHI448" s="127"/>
      <c r="UHJ448" s="127"/>
      <c r="UHK448" s="127"/>
      <c r="UHL448" s="127"/>
      <c r="UHM448" s="127"/>
      <c r="UHN448" s="127"/>
      <c r="UHO448" s="127"/>
      <c r="UHP448" s="127"/>
      <c r="UHQ448" s="127"/>
      <c r="UHR448" s="127"/>
      <c r="UHS448" s="127"/>
      <c r="UHT448" s="127"/>
      <c r="UHU448" s="127"/>
      <c r="UHV448" s="127"/>
      <c r="UHW448" s="127"/>
      <c r="UHX448" s="127"/>
      <c r="UHY448" s="127"/>
      <c r="UHZ448" s="127"/>
      <c r="UIA448" s="127"/>
      <c r="UIB448" s="127"/>
      <c r="UIC448" s="127"/>
      <c r="UID448" s="127"/>
      <c r="UIE448" s="127"/>
      <c r="UIF448" s="127"/>
      <c r="UIG448" s="127"/>
      <c r="UIH448" s="127"/>
      <c r="UII448" s="127"/>
      <c r="UIJ448" s="127"/>
      <c r="UIK448" s="127"/>
      <c r="UIL448" s="127"/>
      <c r="UIM448" s="127"/>
      <c r="UIN448" s="127"/>
      <c r="UIO448" s="127"/>
      <c r="UIP448" s="127"/>
      <c r="UIQ448" s="127"/>
      <c r="UIR448" s="127"/>
      <c r="UIS448" s="127"/>
      <c r="UIT448" s="127"/>
      <c r="UIU448" s="127"/>
      <c r="UIV448" s="127"/>
      <c r="UIW448" s="127"/>
      <c r="UIX448" s="127"/>
      <c r="UIY448" s="127"/>
      <c r="UIZ448" s="127"/>
      <c r="UJA448" s="127"/>
      <c r="UJB448" s="127"/>
      <c r="UJC448" s="127"/>
      <c r="UJD448" s="127"/>
      <c r="UJE448" s="127"/>
      <c r="UJF448" s="127"/>
      <c r="UJG448" s="127"/>
      <c r="UJH448" s="127"/>
      <c r="UJI448" s="127"/>
      <c r="UJJ448" s="127"/>
      <c r="UJK448" s="127"/>
      <c r="UJL448" s="127"/>
      <c r="UJM448" s="127"/>
      <c r="UJN448" s="127"/>
      <c r="UJO448" s="127"/>
      <c r="UJP448" s="127"/>
      <c r="UJQ448" s="127"/>
      <c r="UJR448" s="127"/>
      <c r="UJS448" s="127"/>
      <c r="UJT448" s="127"/>
      <c r="UJU448" s="127"/>
      <c r="UJV448" s="127"/>
      <c r="UJW448" s="127"/>
      <c r="UJX448" s="127"/>
      <c r="UJY448" s="127"/>
      <c r="UJZ448" s="127"/>
      <c r="UKA448" s="127"/>
      <c r="UKB448" s="127"/>
      <c r="UKC448" s="127"/>
      <c r="UKD448" s="127"/>
      <c r="UKE448" s="127"/>
      <c r="UKF448" s="127"/>
      <c r="UKG448" s="127"/>
      <c r="UKH448" s="127"/>
      <c r="UKI448" s="127"/>
      <c r="UKJ448" s="127"/>
      <c r="UKK448" s="127"/>
      <c r="UKL448" s="127"/>
      <c r="UKM448" s="127"/>
      <c r="UKN448" s="127"/>
      <c r="UKO448" s="127"/>
      <c r="UKP448" s="127"/>
      <c r="UKQ448" s="127"/>
      <c r="UKR448" s="127"/>
      <c r="UKS448" s="127"/>
      <c r="UKT448" s="127"/>
      <c r="UKU448" s="127"/>
      <c r="UKV448" s="127"/>
      <c r="UKW448" s="127"/>
      <c r="UKX448" s="127"/>
      <c r="UKY448" s="127"/>
      <c r="UKZ448" s="127"/>
      <c r="ULA448" s="127"/>
      <c r="ULB448" s="127"/>
      <c r="ULC448" s="127"/>
      <c r="ULD448" s="127"/>
      <c r="ULE448" s="127"/>
      <c r="ULF448" s="127"/>
      <c r="ULG448" s="127"/>
      <c r="ULH448" s="127"/>
      <c r="ULI448" s="127"/>
      <c r="ULJ448" s="127"/>
      <c r="ULK448" s="127"/>
      <c r="ULL448" s="127"/>
      <c r="ULM448" s="127"/>
      <c r="ULN448" s="127"/>
      <c r="ULO448" s="127"/>
      <c r="ULP448" s="127"/>
      <c r="ULQ448" s="127"/>
      <c r="ULR448" s="127"/>
      <c r="ULS448" s="127"/>
      <c r="ULT448" s="127"/>
      <c r="ULU448" s="127"/>
      <c r="ULV448" s="127"/>
      <c r="ULW448" s="127"/>
      <c r="ULX448" s="127"/>
      <c r="ULY448" s="127"/>
      <c r="ULZ448" s="127"/>
      <c r="UMA448" s="127"/>
      <c r="UMB448" s="127"/>
      <c r="UMC448" s="127"/>
      <c r="UMD448" s="127"/>
      <c r="UME448" s="127"/>
      <c r="UMF448" s="127"/>
      <c r="UMG448" s="127"/>
      <c r="UMH448" s="127"/>
      <c r="UMI448" s="127"/>
      <c r="UMJ448" s="127"/>
      <c r="UMK448" s="127"/>
      <c r="UML448" s="127"/>
      <c r="UMM448" s="127"/>
      <c r="UMN448" s="127"/>
      <c r="UMO448" s="127"/>
      <c r="UMP448" s="127"/>
      <c r="UMQ448" s="127"/>
      <c r="UMR448" s="127"/>
      <c r="UMS448" s="127"/>
      <c r="UMT448" s="127"/>
      <c r="UMU448" s="127"/>
      <c r="UMV448" s="127"/>
      <c r="UMW448" s="127"/>
      <c r="UMX448" s="127"/>
      <c r="UMY448" s="127"/>
      <c r="UMZ448" s="127"/>
      <c r="UNA448" s="127"/>
      <c r="UNB448" s="127"/>
      <c r="UNC448" s="127"/>
      <c r="UND448" s="127"/>
      <c r="UNE448" s="127"/>
      <c r="UNF448" s="127"/>
      <c r="UNG448" s="127"/>
      <c r="UNH448" s="127"/>
      <c r="UNI448" s="127"/>
      <c r="UNJ448" s="127"/>
      <c r="UNK448" s="127"/>
      <c r="UNL448" s="127"/>
      <c r="UNM448" s="127"/>
      <c r="UNN448" s="127"/>
      <c r="UNO448" s="127"/>
      <c r="UNP448" s="127"/>
      <c r="UNQ448" s="127"/>
      <c r="UNR448" s="127"/>
      <c r="UNS448" s="127"/>
      <c r="UNT448" s="127"/>
      <c r="UNU448" s="127"/>
      <c r="UNV448" s="127"/>
      <c r="UNW448" s="127"/>
      <c r="UNX448" s="127"/>
      <c r="UNY448" s="127"/>
      <c r="UNZ448" s="127"/>
      <c r="UOA448" s="127"/>
      <c r="UOB448" s="127"/>
      <c r="UOC448" s="127"/>
      <c r="UOD448" s="127"/>
      <c r="UOE448" s="127"/>
      <c r="UOF448" s="127"/>
      <c r="UOG448" s="127"/>
      <c r="UOH448" s="127"/>
      <c r="UOI448" s="127"/>
      <c r="UOJ448" s="127"/>
      <c r="UOK448" s="127"/>
      <c r="UOL448" s="127"/>
      <c r="UON448" s="127"/>
      <c r="UOO448" s="127"/>
      <c r="UOP448" s="127"/>
      <c r="UOR448" s="127"/>
      <c r="UOS448" s="127"/>
      <c r="UOU448" s="127"/>
      <c r="UOV448" s="127"/>
      <c r="UOW448" s="127"/>
      <c r="UPJ448" s="127"/>
      <c r="UPK448" s="127"/>
      <c r="UPL448" s="127"/>
      <c r="UPM448" s="127"/>
      <c r="UPN448" s="127"/>
      <c r="UPO448" s="127"/>
      <c r="UPP448" s="127"/>
      <c r="UPQ448" s="127"/>
      <c r="UPR448" s="127"/>
      <c r="UPS448" s="127"/>
      <c r="UPT448" s="127"/>
      <c r="UPU448" s="127"/>
      <c r="UPV448" s="127"/>
      <c r="UPW448" s="127"/>
      <c r="UPX448" s="127"/>
      <c r="UPY448" s="127"/>
      <c r="UPZ448" s="127"/>
      <c r="UQA448" s="127"/>
      <c r="UQB448" s="127"/>
      <c r="UQC448" s="127"/>
      <c r="UQD448" s="127"/>
      <c r="UQE448" s="127"/>
      <c r="UQF448" s="127"/>
      <c r="UQG448" s="127"/>
      <c r="UQH448" s="127"/>
      <c r="UQI448" s="127"/>
      <c r="UQJ448" s="127"/>
      <c r="UQK448" s="127"/>
      <c r="UQL448" s="127"/>
      <c r="UQM448" s="127"/>
      <c r="UQN448" s="127"/>
      <c r="UQO448" s="127"/>
      <c r="UQP448" s="127"/>
      <c r="UQQ448" s="127"/>
      <c r="UQR448" s="127"/>
      <c r="UQS448" s="127"/>
      <c r="UQT448" s="127"/>
      <c r="UQU448" s="127"/>
      <c r="UQV448" s="127"/>
      <c r="UQW448" s="127"/>
      <c r="UQX448" s="127"/>
      <c r="UQY448" s="127"/>
      <c r="UQZ448" s="127"/>
      <c r="URA448" s="127"/>
      <c r="URB448" s="127"/>
      <c r="URC448" s="127"/>
      <c r="URD448" s="127"/>
      <c r="URE448" s="127"/>
      <c r="URF448" s="127"/>
      <c r="URG448" s="127"/>
      <c r="URH448" s="127"/>
      <c r="URI448" s="127"/>
      <c r="URJ448" s="127"/>
      <c r="URK448" s="127"/>
      <c r="URL448" s="127"/>
      <c r="URM448" s="127"/>
      <c r="URN448" s="127"/>
      <c r="URO448" s="127"/>
      <c r="URP448" s="127"/>
      <c r="URQ448" s="127"/>
      <c r="URR448" s="127"/>
      <c r="URS448" s="127"/>
      <c r="URT448" s="127"/>
      <c r="URU448" s="127"/>
      <c r="URV448" s="127"/>
      <c r="URW448" s="127"/>
      <c r="URX448" s="127"/>
      <c r="URY448" s="127"/>
      <c r="URZ448" s="127"/>
      <c r="USA448" s="127"/>
      <c r="USB448" s="127"/>
      <c r="USC448" s="127"/>
      <c r="USD448" s="127"/>
      <c r="USE448" s="127"/>
      <c r="USF448" s="127"/>
      <c r="USG448" s="127"/>
      <c r="USH448" s="127"/>
      <c r="USI448" s="127"/>
      <c r="USJ448" s="127"/>
      <c r="USK448" s="127"/>
      <c r="USL448" s="127"/>
      <c r="USM448" s="127"/>
      <c r="USN448" s="127"/>
      <c r="USO448" s="127"/>
      <c r="USP448" s="127"/>
      <c r="USQ448" s="127"/>
      <c r="USR448" s="127"/>
      <c r="USS448" s="127"/>
      <c r="UST448" s="127"/>
      <c r="USU448" s="127"/>
      <c r="USV448" s="127"/>
      <c r="USW448" s="127"/>
      <c r="USX448" s="127"/>
      <c r="USY448" s="127"/>
      <c r="USZ448" s="127"/>
      <c r="UTA448" s="127"/>
      <c r="UTB448" s="127"/>
      <c r="UTC448" s="127"/>
      <c r="UTD448" s="127"/>
      <c r="UTE448" s="127"/>
      <c r="UTF448" s="127"/>
      <c r="UTG448" s="127"/>
      <c r="UTH448" s="127"/>
      <c r="UTI448" s="127"/>
      <c r="UTJ448" s="127"/>
      <c r="UTK448" s="127"/>
      <c r="UTL448" s="127"/>
      <c r="UTM448" s="127"/>
      <c r="UTN448" s="127"/>
      <c r="UTO448" s="127"/>
      <c r="UTP448" s="127"/>
      <c r="UTQ448" s="127"/>
      <c r="UTR448" s="127"/>
      <c r="UTS448" s="127"/>
      <c r="UTT448" s="127"/>
      <c r="UTU448" s="127"/>
      <c r="UTV448" s="127"/>
      <c r="UTW448" s="127"/>
      <c r="UTX448" s="127"/>
      <c r="UTY448" s="127"/>
      <c r="UTZ448" s="127"/>
      <c r="UUA448" s="127"/>
      <c r="UUB448" s="127"/>
      <c r="UUC448" s="127"/>
      <c r="UUD448" s="127"/>
      <c r="UUE448" s="127"/>
      <c r="UUF448" s="127"/>
      <c r="UUG448" s="127"/>
      <c r="UUH448" s="127"/>
      <c r="UUI448" s="127"/>
      <c r="UUJ448" s="127"/>
      <c r="UUK448" s="127"/>
      <c r="UUL448" s="127"/>
      <c r="UUM448" s="127"/>
      <c r="UUN448" s="127"/>
      <c r="UUO448" s="127"/>
      <c r="UUP448" s="127"/>
      <c r="UUQ448" s="127"/>
      <c r="UUR448" s="127"/>
      <c r="UUS448" s="127"/>
      <c r="UUT448" s="127"/>
      <c r="UUU448" s="127"/>
      <c r="UUV448" s="127"/>
      <c r="UUW448" s="127"/>
      <c r="UUX448" s="127"/>
      <c r="UUY448" s="127"/>
      <c r="UUZ448" s="127"/>
      <c r="UVA448" s="127"/>
      <c r="UVB448" s="127"/>
      <c r="UVC448" s="127"/>
      <c r="UVD448" s="127"/>
      <c r="UVE448" s="127"/>
      <c r="UVF448" s="127"/>
      <c r="UVG448" s="127"/>
      <c r="UVH448" s="127"/>
      <c r="UVI448" s="127"/>
      <c r="UVJ448" s="127"/>
      <c r="UVK448" s="127"/>
      <c r="UVL448" s="127"/>
      <c r="UVM448" s="127"/>
      <c r="UVN448" s="127"/>
      <c r="UVO448" s="127"/>
      <c r="UVP448" s="127"/>
      <c r="UVQ448" s="127"/>
      <c r="UVR448" s="127"/>
      <c r="UVS448" s="127"/>
      <c r="UVT448" s="127"/>
      <c r="UVU448" s="127"/>
      <c r="UVV448" s="127"/>
      <c r="UVW448" s="127"/>
      <c r="UVX448" s="127"/>
      <c r="UVY448" s="127"/>
      <c r="UVZ448" s="127"/>
      <c r="UWA448" s="127"/>
      <c r="UWB448" s="127"/>
      <c r="UWC448" s="127"/>
      <c r="UWD448" s="127"/>
      <c r="UWE448" s="127"/>
      <c r="UWF448" s="127"/>
      <c r="UWG448" s="127"/>
      <c r="UWH448" s="127"/>
      <c r="UWI448" s="127"/>
      <c r="UWJ448" s="127"/>
      <c r="UWK448" s="127"/>
      <c r="UWL448" s="127"/>
      <c r="UWM448" s="127"/>
      <c r="UWN448" s="127"/>
      <c r="UWO448" s="127"/>
      <c r="UWP448" s="127"/>
      <c r="UWQ448" s="127"/>
      <c r="UWR448" s="127"/>
      <c r="UWS448" s="127"/>
      <c r="UWT448" s="127"/>
      <c r="UWU448" s="127"/>
      <c r="UWV448" s="127"/>
      <c r="UWW448" s="127"/>
      <c r="UWX448" s="127"/>
      <c r="UWY448" s="127"/>
      <c r="UWZ448" s="127"/>
      <c r="UXA448" s="127"/>
      <c r="UXB448" s="127"/>
      <c r="UXC448" s="127"/>
      <c r="UXD448" s="127"/>
      <c r="UXE448" s="127"/>
      <c r="UXF448" s="127"/>
      <c r="UXG448" s="127"/>
      <c r="UXH448" s="127"/>
      <c r="UXI448" s="127"/>
      <c r="UXJ448" s="127"/>
      <c r="UXK448" s="127"/>
      <c r="UXL448" s="127"/>
      <c r="UXM448" s="127"/>
      <c r="UXN448" s="127"/>
      <c r="UXO448" s="127"/>
      <c r="UXP448" s="127"/>
      <c r="UXQ448" s="127"/>
      <c r="UXR448" s="127"/>
      <c r="UXS448" s="127"/>
      <c r="UXT448" s="127"/>
      <c r="UXU448" s="127"/>
      <c r="UXV448" s="127"/>
      <c r="UXW448" s="127"/>
      <c r="UXX448" s="127"/>
      <c r="UXY448" s="127"/>
      <c r="UXZ448" s="127"/>
      <c r="UYA448" s="127"/>
      <c r="UYB448" s="127"/>
      <c r="UYC448" s="127"/>
      <c r="UYD448" s="127"/>
      <c r="UYE448" s="127"/>
      <c r="UYF448" s="127"/>
      <c r="UYG448" s="127"/>
      <c r="UYH448" s="127"/>
      <c r="UYJ448" s="127"/>
      <c r="UYK448" s="127"/>
      <c r="UYL448" s="127"/>
      <c r="UYN448" s="127"/>
      <c r="UYO448" s="127"/>
      <c r="UYQ448" s="127"/>
      <c r="UYR448" s="127"/>
      <c r="UYS448" s="127"/>
      <c r="UZF448" s="127"/>
      <c r="UZG448" s="127"/>
      <c r="UZH448" s="127"/>
      <c r="UZI448" s="127"/>
      <c r="UZJ448" s="127"/>
      <c r="UZK448" s="127"/>
      <c r="UZL448" s="127"/>
      <c r="UZM448" s="127"/>
      <c r="UZN448" s="127"/>
      <c r="UZO448" s="127"/>
      <c r="UZP448" s="127"/>
      <c r="UZQ448" s="127"/>
      <c r="UZR448" s="127"/>
      <c r="UZS448" s="127"/>
      <c r="UZT448" s="127"/>
      <c r="UZU448" s="127"/>
      <c r="UZV448" s="127"/>
      <c r="UZW448" s="127"/>
      <c r="UZX448" s="127"/>
      <c r="UZY448" s="127"/>
      <c r="UZZ448" s="127"/>
      <c r="VAA448" s="127"/>
      <c r="VAB448" s="127"/>
      <c r="VAC448" s="127"/>
      <c r="VAD448" s="127"/>
      <c r="VAE448" s="127"/>
      <c r="VAF448" s="127"/>
      <c r="VAG448" s="127"/>
      <c r="VAH448" s="127"/>
      <c r="VAI448" s="127"/>
      <c r="VAJ448" s="127"/>
      <c r="VAK448" s="127"/>
      <c r="VAL448" s="127"/>
      <c r="VAM448" s="127"/>
      <c r="VAN448" s="127"/>
      <c r="VAO448" s="127"/>
      <c r="VAP448" s="127"/>
      <c r="VAQ448" s="127"/>
      <c r="VAR448" s="127"/>
      <c r="VAS448" s="127"/>
      <c r="VAT448" s="127"/>
      <c r="VAU448" s="127"/>
      <c r="VAV448" s="127"/>
      <c r="VAW448" s="127"/>
      <c r="VAX448" s="127"/>
      <c r="VAY448" s="127"/>
      <c r="VAZ448" s="127"/>
      <c r="VBA448" s="127"/>
      <c r="VBB448" s="127"/>
      <c r="VBC448" s="127"/>
      <c r="VBD448" s="127"/>
      <c r="VBE448" s="127"/>
      <c r="VBF448" s="127"/>
      <c r="VBG448" s="127"/>
      <c r="VBH448" s="127"/>
      <c r="VBI448" s="127"/>
      <c r="VBJ448" s="127"/>
      <c r="VBK448" s="127"/>
      <c r="VBL448" s="127"/>
      <c r="VBM448" s="127"/>
      <c r="VBN448" s="127"/>
      <c r="VBO448" s="127"/>
      <c r="VBP448" s="127"/>
      <c r="VBQ448" s="127"/>
      <c r="VBR448" s="127"/>
      <c r="VBS448" s="127"/>
      <c r="VBT448" s="127"/>
      <c r="VBU448" s="127"/>
      <c r="VBV448" s="127"/>
      <c r="VBW448" s="127"/>
      <c r="VBX448" s="127"/>
      <c r="VBY448" s="127"/>
      <c r="VBZ448" s="127"/>
      <c r="VCA448" s="127"/>
      <c r="VCB448" s="127"/>
      <c r="VCC448" s="127"/>
      <c r="VCD448" s="127"/>
      <c r="VCE448" s="127"/>
      <c r="VCF448" s="127"/>
      <c r="VCG448" s="127"/>
      <c r="VCH448" s="127"/>
      <c r="VCI448" s="127"/>
      <c r="VCJ448" s="127"/>
      <c r="VCK448" s="127"/>
      <c r="VCL448" s="127"/>
      <c r="VCM448" s="127"/>
      <c r="VCN448" s="127"/>
      <c r="VCO448" s="127"/>
      <c r="VCP448" s="127"/>
      <c r="VCQ448" s="127"/>
      <c r="VCR448" s="127"/>
      <c r="VCS448" s="127"/>
      <c r="VCT448" s="127"/>
      <c r="VCU448" s="127"/>
      <c r="VCV448" s="127"/>
      <c r="VCW448" s="127"/>
      <c r="VCX448" s="127"/>
      <c r="VCY448" s="127"/>
      <c r="VCZ448" s="127"/>
      <c r="VDA448" s="127"/>
      <c r="VDB448" s="127"/>
      <c r="VDC448" s="127"/>
      <c r="VDD448" s="127"/>
      <c r="VDE448" s="127"/>
      <c r="VDF448" s="127"/>
      <c r="VDG448" s="127"/>
      <c r="VDH448" s="127"/>
      <c r="VDI448" s="127"/>
      <c r="VDJ448" s="127"/>
      <c r="VDK448" s="127"/>
      <c r="VDL448" s="127"/>
      <c r="VDM448" s="127"/>
      <c r="VDN448" s="127"/>
      <c r="VDO448" s="127"/>
      <c r="VDP448" s="127"/>
      <c r="VDQ448" s="127"/>
      <c r="VDR448" s="127"/>
      <c r="VDS448" s="127"/>
      <c r="VDT448" s="127"/>
      <c r="VDU448" s="127"/>
      <c r="VDV448" s="127"/>
      <c r="VDW448" s="127"/>
      <c r="VDX448" s="127"/>
      <c r="VDY448" s="127"/>
      <c r="VDZ448" s="127"/>
      <c r="VEA448" s="127"/>
      <c r="VEB448" s="127"/>
      <c r="VEC448" s="127"/>
      <c r="VED448" s="127"/>
      <c r="VEE448" s="127"/>
      <c r="VEF448" s="127"/>
      <c r="VEG448" s="127"/>
      <c r="VEH448" s="127"/>
      <c r="VEI448" s="127"/>
      <c r="VEJ448" s="127"/>
      <c r="VEK448" s="127"/>
      <c r="VEL448" s="127"/>
      <c r="VEM448" s="127"/>
      <c r="VEN448" s="127"/>
      <c r="VEO448" s="127"/>
      <c r="VEP448" s="127"/>
      <c r="VEQ448" s="127"/>
      <c r="VER448" s="127"/>
      <c r="VES448" s="127"/>
      <c r="VET448" s="127"/>
      <c r="VEU448" s="127"/>
      <c r="VEV448" s="127"/>
      <c r="VEW448" s="127"/>
      <c r="VEX448" s="127"/>
      <c r="VEY448" s="127"/>
      <c r="VEZ448" s="127"/>
      <c r="VFA448" s="127"/>
      <c r="VFB448" s="127"/>
      <c r="VFC448" s="127"/>
      <c r="VFD448" s="127"/>
      <c r="VFE448" s="127"/>
      <c r="VFF448" s="127"/>
      <c r="VFG448" s="127"/>
      <c r="VFH448" s="127"/>
      <c r="VFI448" s="127"/>
      <c r="VFJ448" s="127"/>
      <c r="VFK448" s="127"/>
      <c r="VFL448" s="127"/>
      <c r="VFM448" s="127"/>
      <c r="VFN448" s="127"/>
      <c r="VFO448" s="127"/>
      <c r="VFP448" s="127"/>
      <c r="VFQ448" s="127"/>
      <c r="VFR448" s="127"/>
      <c r="VFS448" s="127"/>
      <c r="VFT448" s="127"/>
      <c r="VFU448" s="127"/>
      <c r="VFV448" s="127"/>
      <c r="VFW448" s="127"/>
      <c r="VFX448" s="127"/>
      <c r="VFY448" s="127"/>
      <c r="VFZ448" s="127"/>
      <c r="VGA448" s="127"/>
      <c r="VGB448" s="127"/>
      <c r="VGC448" s="127"/>
      <c r="VGD448" s="127"/>
      <c r="VGE448" s="127"/>
      <c r="VGF448" s="127"/>
      <c r="VGG448" s="127"/>
      <c r="VGH448" s="127"/>
      <c r="VGI448" s="127"/>
      <c r="VGJ448" s="127"/>
      <c r="VGK448" s="127"/>
      <c r="VGL448" s="127"/>
      <c r="VGM448" s="127"/>
      <c r="VGN448" s="127"/>
      <c r="VGO448" s="127"/>
      <c r="VGP448" s="127"/>
      <c r="VGQ448" s="127"/>
      <c r="VGR448" s="127"/>
      <c r="VGS448" s="127"/>
      <c r="VGT448" s="127"/>
      <c r="VGU448" s="127"/>
      <c r="VGV448" s="127"/>
      <c r="VGW448" s="127"/>
      <c r="VGX448" s="127"/>
      <c r="VGY448" s="127"/>
      <c r="VGZ448" s="127"/>
      <c r="VHA448" s="127"/>
      <c r="VHB448" s="127"/>
      <c r="VHC448" s="127"/>
      <c r="VHD448" s="127"/>
      <c r="VHE448" s="127"/>
      <c r="VHF448" s="127"/>
      <c r="VHG448" s="127"/>
      <c r="VHH448" s="127"/>
      <c r="VHI448" s="127"/>
      <c r="VHJ448" s="127"/>
      <c r="VHK448" s="127"/>
      <c r="VHL448" s="127"/>
      <c r="VHM448" s="127"/>
      <c r="VHN448" s="127"/>
      <c r="VHO448" s="127"/>
      <c r="VHP448" s="127"/>
      <c r="VHQ448" s="127"/>
      <c r="VHR448" s="127"/>
      <c r="VHS448" s="127"/>
      <c r="VHT448" s="127"/>
      <c r="VHU448" s="127"/>
      <c r="VHV448" s="127"/>
      <c r="VHW448" s="127"/>
      <c r="VHX448" s="127"/>
      <c r="VHY448" s="127"/>
      <c r="VHZ448" s="127"/>
      <c r="VIA448" s="127"/>
      <c r="VIB448" s="127"/>
      <c r="VIC448" s="127"/>
      <c r="VID448" s="127"/>
      <c r="VIF448" s="127"/>
      <c r="VIG448" s="127"/>
      <c r="VIH448" s="127"/>
      <c r="VIJ448" s="127"/>
      <c r="VIK448" s="127"/>
      <c r="VIM448" s="127"/>
      <c r="VIN448" s="127"/>
      <c r="VIO448" s="127"/>
      <c r="VJB448" s="127"/>
      <c r="VJC448" s="127"/>
      <c r="VJD448" s="127"/>
      <c r="VJE448" s="127"/>
      <c r="VJF448" s="127"/>
      <c r="VJG448" s="127"/>
      <c r="VJH448" s="127"/>
      <c r="VJI448" s="127"/>
      <c r="VJJ448" s="127"/>
      <c r="VJK448" s="127"/>
      <c r="VJL448" s="127"/>
      <c r="VJM448" s="127"/>
      <c r="VJN448" s="127"/>
      <c r="VJO448" s="127"/>
      <c r="VJP448" s="127"/>
      <c r="VJQ448" s="127"/>
      <c r="VJR448" s="127"/>
      <c r="VJS448" s="127"/>
      <c r="VJT448" s="127"/>
      <c r="VJU448" s="127"/>
      <c r="VJV448" s="127"/>
      <c r="VJW448" s="127"/>
      <c r="VJX448" s="127"/>
      <c r="VJY448" s="127"/>
      <c r="VJZ448" s="127"/>
      <c r="VKA448" s="127"/>
      <c r="VKB448" s="127"/>
      <c r="VKC448" s="127"/>
      <c r="VKD448" s="127"/>
      <c r="VKE448" s="127"/>
      <c r="VKF448" s="127"/>
      <c r="VKG448" s="127"/>
      <c r="VKH448" s="127"/>
      <c r="VKI448" s="127"/>
      <c r="VKJ448" s="127"/>
      <c r="VKK448" s="127"/>
      <c r="VKL448" s="127"/>
      <c r="VKM448" s="127"/>
      <c r="VKN448" s="127"/>
      <c r="VKO448" s="127"/>
      <c r="VKP448" s="127"/>
      <c r="VKQ448" s="127"/>
      <c r="VKR448" s="127"/>
      <c r="VKS448" s="127"/>
      <c r="VKT448" s="127"/>
      <c r="VKU448" s="127"/>
      <c r="VKV448" s="127"/>
      <c r="VKW448" s="127"/>
      <c r="VKX448" s="127"/>
      <c r="VKY448" s="127"/>
      <c r="VKZ448" s="127"/>
      <c r="VLA448" s="127"/>
      <c r="VLB448" s="127"/>
      <c r="VLC448" s="127"/>
      <c r="VLD448" s="127"/>
      <c r="VLE448" s="127"/>
      <c r="VLF448" s="127"/>
      <c r="VLG448" s="127"/>
      <c r="VLH448" s="127"/>
      <c r="VLI448" s="127"/>
      <c r="VLJ448" s="127"/>
      <c r="VLK448" s="127"/>
      <c r="VLL448" s="127"/>
      <c r="VLM448" s="127"/>
      <c r="VLN448" s="127"/>
      <c r="VLO448" s="127"/>
      <c r="VLP448" s="127"/>
      <c r="VLQ448" s="127"/>
      <c r="VLR448" s="127"/>
      <c r="VLS448" s="127"/>
      <c r="VLT448" s="127"/>
      <c r="VLU448" s="127"/>
      <c r="VLV448" s="127"/>
      <c r="VLW448" s="127"/>
      <c r="VLX448" s="127"/>
      <c r="VLY448" s="127"/>
      <c r="VLZ448" s="127"/>
      <c r="VMA448" s="127"/>
      <c r="VMB448" s="127"/>
      <c r="VMC448" s="127"/>
      <c r="VMD448" s="127"/>
      <c r="VME448" s="127"/>
      <c r="VMF448" s="127"/>
      <c r="VMG448" s="127"/>
      <c r="VMH448" s="127"/>
      <c r="VMI448" s="127"/>
      <c r="VMJ448" s="127"/>
      <c r="VMK448" s="127"/>
      <c r="VML448" s="127"/>
      <c r="VMM448" s="127"/>
      <c r="VMN448" s="127"/>
      <c r="VMO448" s="127"/>
      <c r="VMP448" s="127"/>
      <c r="VMQ448" s="127"/>
      <c r="VMR448" s="127"/>
      <c r="VMS448" s="127"/>
      <c r="VMT448" s="127"/>
      <c r="VMU448" s="127"/>
      <c r="VMV448" s="127"/>
      <c r="VMW448" s="127"/>
      <c r="VMX448" s="127"/>
      <c r="VMY448" s="127"/>
      <c r="VMZ448" s="127"/>
      <c r="VNA448" s="127"/>
      <c r="VNB448" s="127"/>
      <c r="VNC448" s="127"/>
      <c r="VND448" s="127"/>
      <c r="VNE448" s="127"/>
      <c r="VNF448" s="127"/>
      <c r="VNG448" s="127"/>
      <c r="VNH448" s="127"/>
      <c r="VNI448" s="127"/>
      <c r="VNJ448" s="127"/>
      <c r="VNK448" s="127"/>
      <c r="VNL448" s="127"/>
      <c r="VNM448" s="127"/>
      <c r="VNN448" s="127"/>
      <c r="VNO448" s="127"/>
      <c r="VNP448" s="127"/>
      <c r="VNQ448" s="127"/>
      <c r="VNR448" s="127"/>
      <c r="VNS448" s="127"/>
      <c r="VNT448" s="127"/>
      <c r="VNU448" s="127"/>
      <c r="VNV448" s="127"/>
      <c r="VNW448" s="127"/>
      <c r="VNX448" s="127"/>
      <c r="VNY448" s="127"/>
      <c r="VNZ448" s="127"/>
      <c r="VOA448" s="127"/>
      <c r="VOB448" s="127"/>
      <c r="VOC448" s="127"/>
      <c r="VOD448" s="127"/>
      <c r="VOE448" s="127"/>
      <c r="VOF448" s="127"/>
      <c r="VOG448" s="127"/>
      <c r="VOH448" s="127"/>
      <c r="VOI448" s="127"/>
      <c r="VOJ448" s="127"/>
      <c r="VOK448" s="127"/>
      <c r="VOL448" s="127"/>
      <c r="VOM448" s="127"/>
      <c r="VON448" s="127"/>
      <c r="VOO448" s="127"/>
      <c r="VOP448" s="127"/>
      <c r="VOQ448" s="127"/>
      <c r="VOR448" s="127"/>
      <c r="VOS448" s="127"/>
      <c r="VOT448" s="127"/>
      <c r="VOU448" s="127"/>
      <c r="VOV448" s="127"/>
      <c r="VOW448" s="127"/>
      <c r="VOX448" s="127"/>
      <c r="VOY448" s="127"/>
      <c r="VOZ448" s="127"/>
      <c r="VPA448" s="127"/>
      <c r="VPB448" s="127"/>
      <c r="VPC448" s="127"/>
      <c r="VPD448" s="127"/>
      <c r="VPE448" s="127"/>
      <c r="VPF448" s="127"/>
      <c r="VPG448" s="127"/>
      <c r="VPH448" s="127"/>
      <c r="VPI448" s="127"/>
      <c r="VPJ448" s="127"/>
      <c r="VPK448" s="127"/>
      <c r="VPL448" s="127"/>
      <c r="VPM448" s="127"/>
      <c r="VPN448" s="127"/>
      <c r="VPO448" s="127"/>
      <c r="VPP448" s="127"/>
      <c r="VPQ448" s="127"/>
      <c r="VPR448" s="127"/>
      <c r="VPS448" s="127"/>
      <c r="VPT448" s="127"/>
      <c r="VPU448" s="127"/>
      <c r="VPV448" s="127"/>
      <c r="VPW448" s="127"/>
      <c r="VPX448" s="127"/>
      <c r="VPY448" s="127"/>
      <c r="VPZ448" s="127"/>
      <c r="VQA448" s="127"/>
      <c r="VQB448" s="127"/>
      <c r="VQC448" s="127"/>
      <c r="VQD448" s="127"/>
      <c r="VQE448" s="127"/>
      <c r="VQF448" s="127"/>
      <c r="VQG448" s="127"/>
      <c r="VQH448" s="127"/>
      <c r="VQI448" s="127"/>
      <c r="VQJ448" s="127"/>
      <c r="VQK448" s="127"/>
      <c r="VQL448" s="127"/>
      <c r="VQM448" s="127"/>
      <c r="VQN448" s="127"/>
      <c r="VQO448" s="127"/>
      <c r="VQP448" s="127"/>
      <c r="VQQ448" s="127"/>
      <c r="VQR448" s="127"/>
      <c r="VQS448" s="127"/>
      <c r="VQT448" s="127"/>
      <c r="VQU448" s="127"/>
      <c r="VQV448" s="127"/>
      <c r="VQW448" s="127"/>
      <c r="VQX448" s="127"/>
      <c r="VQY448" s="127"/>
      <c r="VQZ448" s="127"/>
      <c r="VRA448" s="127"/>
      <c r="VRB448" s="127"/>
      <c r="VRC448" s="127"/>
      <c r="VRD448" s="127"/>
      <c r="VRE448" s="127"/>
      <c r="VRF448" s="127"/>
      <c r="VRG448" s="127"/>
      <c r="VRH448" s="127"/>
      <c r="VRI448" s="127"/>
      <c r="VRJ448" s="127"/>
      <c r="VRK448" s="127"/>
      <c r="VRL448" s="127"/>
      <c r="VRM448" s="127"/>
      <c r="VRN448" s="127"/>
      <c r="VRO448" s="127"/>
      <c r="VRP448" s="127"/>
      <c r="VRQ448" s="127"/>
      <c r="VRR448" s="127"/>
      <c r="VRS448" s="127"/>
      <c r="VRT448" s="127"/>
      <c r="VRU448" s="127"/>
      <c r="VRV448" s="127"/>
      <c r="VRW448" s="127"/>
      <c r="VRX448" s="127"/>
      <c r="VRY448" s="127"/>
      <c r="VRZ448" s="127"/>
      <c r="VSB448" s="127"/>
      <c r="VSC448" s="127"/>
      <c r="VSD448" s="127"/>
      <c r="VSF448" s="127"/>
      <c r="VSG448" s="127"/>
      <c r="VSI448" s="127"/>
      <c r="VSJ448" s="127"/>
      <c r="VSK448" s="127"/>
      <c r="VSX448" s="127"/>
      <c r="VSY448" s="127"/>
      <c r="VSZ448" s="127"/>
      <c r="VTA448" s="127"/>
      <c r="VTB448" s="127"/>
      <c r="VTC448" s="127"/>
      <c r="VTD448" s="127"/>
      <c r="VTE448" s="127"/>
      <c r="VTF448" s="127"/>
      <c r="VTG448" s="127"/>
      <c r="VTH448" s="127"/>
      <c r="VTI448" s="127"/>
      <c r="VTJ448" s="127"/>
      <c r="VTK448" s="127"/>
      <c r="VTL448" s="127"/>
      <c r="VTM448" s="127"/>
      <c r="VTN448" s="127"/>
      <c r="VTO448" s="127"/>
      <c r="VTP448" s="127"/>
      <c r="VTQ448" s="127"/>
      <c r="VTR448" s="127"/>
      <c r="VTS448" s="127"/>
      <c r="VTT448" s="127"/>
      <c r="VTU448" s="127"/>
      <c r="VTV448" s="127"/>
      <c r="VTW448" s="127"/>
      <c r="VTX448" s="127"/>
      <c r="VTY448" s="127"/>
      <c r="VTZ448" s="127"/>
      <c r="VUA448" s="127"/>
      <c r="VUB448" s="127"/>
      <c r="VUC448" s="127"/>
      <c r="VUD448" s="127"/>
      <c r="VUE448" s="127"/>
      <c r="VUF448" s="127"/>
      <c r="VUG448" s="127"/>
      <c r="VUH448" s="127"/>
      <c r="VUI448" s="127"/>
      <c r="VUJ448" s="127"/>
      <c r="VUK448" s="127"/>
      <c r="VUL448" s="127"/>
      <c r="VUM448" s="127"/>
      <c r="VUN448" s="127"/>
      <c r="VUO448" s="127"/>
      <c r="VUP448" s="127"/>
      <c r="VUQ448" s="127"/>
      <c r="VUR448" s="127"/>
      <c r="VUS448" s="127"/>
      <c r="VUT448" s="127"/>
      <c r="VUU448" s="127"/>
      <c r="VUV448" s="127"/>
      <c r="VUW448" s="127"/>
      <c r="VUX448" s="127"/>
      <c r="VUY448" s="127"/>
      <c r="VUZ448" s="127"/>
      <c r="VVA448" s="127"/>
      <c r="VVB448" s="127"/>
      <c r="VVC448" s="127"/>
      <c r="VVD448" s="127"/>
      <c r="VVE448" s="127"/>
      <c r="VVF448" s="127"/>
      <c r="VVG448" s="127"/>
      <c r="VVH448" s="127"/>
      <c r="VVI448" s="127"/>
      <c r="VVJ448" s="127"/>
      <c r="VVK448" s="127"/>
      <c r="VVL448" s="127"/>
      <c r="VVM448" s="127"/>
      <c r="VVN448" s="127"/>
      <c r="VVO448" s="127"/>
      <c r="VVP448" s="127"/>
      <c r="VVQ448" s="127"/>
      <c r="VVR448" s="127"/>
      <c r="VVS448" s="127"/>
      <c r="VVT448" s="127"/>
      <c r="VVU448" s="127"/>
      <c r="VVV448" s="127"/>
      <c r="VVW448" s="127"/>
      <c r="VVX448" s="127"/>
      <c r="VVY448" s="127"/>
      <c r="VVZ448" s="127"/>
      <c r="VWA448" s="127"/>
      <c r="VWB448" s="127"/>
      <c r="VWC448" s="127"/>
      <c r="VWD448" s="127"/>
      <c r="VWE448" s="127"/>
      <c r="VWF448" s="127"/>
      <c r="VWG448" s="127"/>
      <c r="VWH448" s="127"/>
      <c r="VWI448" s="127"/>
      <c r="VWJ448" s="127"/>
      <c r="VWK448" s="127"/>
      <c r="VWL448" s="127"/>
      <c r="VWM448" s="127"/>
      <c r="VWN448" s="127"/>
      <c r="VWO448" s="127"/>
      <c r="VWP448" s="127"/>
      <c r="VWQ448" s="127"/>
      <c r="VWR448" s="127"/>
      <c r="VWS448" s="127"/>
      <c r="VWT448" s="127"/>
      <c r="VWU448" s="127"/>
      <c r="VWV448" s="127"/>
      <c r="VWW448" s="127"/>
      <c r="VWX448" s="127"/>
      <c r="VWY448" s="127"/>
      <c r="VWZ448" s="127"/>
      <c r="VXA448" s="127"/>
      <c r="VXB448" s="127"/>
      <c r="VXC448" s="127"/>
      <c r="VXD448" s="127"/>
      <c r="VXE448" s="127"/>
      <c r="VXF448" s="127"/>
      <c r="VXG448" s="127"/>
      <c r="VXH448" s="127"/>
      <c r="VXI448" s="127"/>
      <c r="VXJ448" s="127"/>
      <c r="VXK448" s="127"/>
      <c r="VXL448" s="127"/>
      <c r="VXM448" s="127"/>
      <c r="VXN448" s="127"/>
      <c r="VXO448" s="127"/>
      <c r="VXP448" s="127"/>
      <c r="VXQ448" s="127"/>
      <c r="VXR448" s="127"/>
      <c r="VXS448" s="127"/>
      <c r="VXT448" s="127"/>
      <c r="VXU448" s="127"/>
      <c r="VXV448" s="127"/>
      <c r="VXW448" s="127"/>
      <c r="VXX448" s="127"/>
      <c r="VXY448" s="127"/>
      <c r="VXZ448" s="127"/>
      <c r="VYA448" s="127"/>
      <c r="VYB448" s="127"/>
      <c r="VYC448" s="127"/>
      <c r="VYD448" s="127"/>
      <c r="VYE448" s="127"/>
      <c r="VYF448" s="127"/>
      <c r="VYG448" s="127"/>
      <c r="VYH448" s="127"/>
      <c r="VYI448" s="127"/>
      <c r="VYJ448" s="127"/>
      <c r="VYK448" s="127"/>
      <c r="VYL448" s="127"/>
      <c r="VYM448" s="127"/>
      <c r="VYN448" s="127"/>
      <c r="VYO448" s="127"/>
      <c r="VYP448" s="127"/>
      <c r="VYQ448" s="127"/>
      <c r="VYR448" s="127"/>
      <c r="VYS448" s="127"/>
      <c r="VYT448" s="127"/>
      <c r="VYU448" s="127"/>
      <c r="VYV448" s="127"/>
      <c r="VYW448" s="127"/>
      <c r="VYX448" s="127"/>
      <c r="VYY448" s="127"/>
      <c r="VYZ448" s="127"/>
      <c r="VZA448" s="127"/>
      <c r="VZB448" s="127"/>
      <c r="VZC448" s="127"/>
      <c r="VZD448" s="127"/>
      <c r="VZE448" s="127"/>
      <c r="VZF448" s="127"/>
      <c r="VZG448" s="127"/>
      <c r="VZH448" s="127"/>
      <c r="VZI448" s="127"/>
      <c r="VZJ448" s="127"/>
      <c r="VZK448" s="127"/>
      <c r="VZL448" s="127"/>
      <c r="VZM448" s="127"/>
      <c r="VZN448" s="127"/>
      <c r="VZO448" s="127"/>
      <c r="VZP448" s="127"/>
      <c r="VZQ448" s="127"/>
      <c r="VZR448" s="127"/>
      <c r="VZS448" s="127"/>
      <c r="VZT448" s="127"/>
      <c r="VZU448" s="127"/>
      <c r="VZV448" s="127"/>
      <c r="VZW448" s="127"/>
      <c r="VZX448" s="127"/>
      <c r="VZY448" s="127"/>
      <c r="VZZ448" s="127"/>
      <c r="WAA448" s="127"/>
      <c r="WAB448" s="127"/>
      <c r="WAC448" s="127"/>
      <c r="WAD448" s="127"/>
      <c r="WAE448" s="127"/>
      <c r="WAF448" s="127"/>
      <c r="WAG448" s="127"/>
      <c r="WAH448" s="127"/>
      <c r="WAI448" s="127"/>
      <c r="WAJ448" s="127"/>
      <c r="WAK448" s="127"/>
      <c r="WAL448" s="127"/>
      <c r="WAM448" s="127"/>
      <c r="WAN448" s="127"/>
      <c r="WAO448" s="127"/>
      <c r="WAP448" s="127"/>
      <c r="WAQ448" s="127"/>
      <c r="WAR448" s="127"/>
      <c r="WAS448" s="127"/>
      <c r="WAT448" s="127"/>
      <c r="WAU448" s="127"/>
      <c r="WAV448" s="127"/>
      <c r="WAW448" s="127"/>
      <c r="WAX448" s="127"/>
      <c r="WAY448" s="127"/>
      <c r="WAZ448" s="127"/>
      <c r="WBA448" s="127"/>
      <c r="WBB448" s="127"/>
      <c r="WBC448" s="127"/>
      <c r="WBD448" s="127"/>
      <c r="WBE448" s="127"/>
      <c r="WBF448" s="127"/>
      <c r="WBG448" s="127"/>
      <c r="WBH448" s="127"/>
      <c r="WBI448" s="127"/>
      <c r="WBJ448" s="127"/>
      <c r="WBK448" s="127"/>
      <c r="WBL448" s="127"/>
      <c r="WBM448" s="127"/>
      <c r="WBN448" s="127"/>
      <c r="WBO448" s="127"/>
      <c r="WBP448" s="127"/>
      <c r="WBQ448" s="127"/>
      <c r="WBR448" s="127"/>
      <c r="WBS448" s="127"/>
      <c r="WBT448" s="127"/>
      <c r="WBU448" s="127"/>
      <c r="WBV448" s="127"/>
      <c r="WBX448" s="127"/>
      <c r="WBY448" s="127"/>
      <c r="WBZ448" s="127"/>
      <c r="WCB448" s="127"/>
      <c r="WCC448" s="127"/>
      <c r="WCE448" s="127"/>
      <c r="WCF448" s="127"/>
      <c r="WCG448" s="127"/>
      <c r="WCT448" s="127"/>
      <c r="WCU448" s="127"/>
      <c r="WCV448" s="127"/>
      <c r="WCW448" s="127"/>
      <c r="WCX448" s="127"/>
      <c r="WCY448" s="127"/>
      <c r="WCZ448" s="127"/>
      <c r="WDA448" s="127"/>
      <c r="WDB448" s="127"/>
      <c r="WDC448" s="127"/>
      <c r="WDD448" s="127"/>
      <c r="WDE448" s="127"/>
      <c r="WDF448" s="127"/>
      <c r="WDG448" s="127"/>
      <c r="WDH448" s="127"/>
      <c r="WDI448" s="127"/>
      <c r="WDJ448" s="127"/>
      <c r="WDK448" s="127"/>
      <c r="WDL448" s="127"/>
      <c r="WDM448" s="127"/>
      <c r="WDN448" s="127"/>
      <c r="WDO448" s="127"/>
      <c r="WDP448" s="127"/>
      <c r="WDQ448" s="127"/>
      <c r="WDR448" s="127"/>
      <c r="WDS448" s="127"/>
      <c r="WDT448" s="127"/>
      <c r="WDU448" s="127"/>
      <c r="WDV448" s="127"/>
      <c r="WDW448" s="127"/>
      <c r="WDX448" s="127"/>
      <c r="WDY448" s="127"/>
      <c r="WDZ448" s="127"/>
      <c r="WEA448" s="127"/>
      <c r="WEB448" s="127"/>
      <c r="WEC448" s="127"/>
      <c r="WED448" s="127"/>
      <c r="WEE448" s="127"/>
      <c r="WEF448" s="127"/>
      <c r="WEG448" s="127"/>
      <c r="WEH448" s="127"/>
      <c r="WEI448" s="127"/>
      <c r="WEJ448" s="127"/>
      <c r="WEK448" s="127"/>
      <c r="WEL448" s="127"/>
      <c r="WEM448" s="127"/>
      <c r="WEN448" s="127"/>
      <c r="WEO448" s="127"/>
      <c r="WEP448" s="127"/>
      <c r="WEQ448" s="127"/>
      <c r="WER448" s="127"/>
      <c r="WES448" s="127"/>
      <c r="WET448" s="127"/>
      <c r="WEU448" s="127"/>
      <c r="WEV448" s="127"/>
      <c r="WEW448" s="127"/>
      <c r="WEX448" s="127"/>
      <c r="WEY448" s="127"/>
      <c r="WEZ448" s="127"/>
      <c r="WFA448" s="127"/>
      <c r="WFB448" s="127"/>
      <c r="WFC448" s="127"/>
      <c r="WFD448" s="127"/>
      <c r="WFE448" s="127"/>
      <c r="WFF448" s="127"/>
      <c r="WFG448" s="127"/>
      <c r="WFH448" s="127"/>
      <c r="WFI448" s="127"/>
      <c r="WFJ448" s="127"/>
      <c r="WFK448" s="127"/>
      <c r="WFL448" s="127"/>
      <c r="WFM448" s="127"/>
      <c r="WFN448" s="127"/>
      <c r="WFO448" s="127"/>
      <c r="WFP448" s="127"/>
      <c r="WFQ448" s="127"/>
      <c r="WFR448" s="127"/>
      <c r="WFS448" s="127"/>
      <c r="WFT448" s="127"/>
      <c r="WFU448" s="127"/>
      <c r="WFV448" s="127"/>
      <c r="WFW448" s="127"/>
      <c r="WFX448" s="127"/>
      <c r="WFY448" s="127"/>
      <c r="WFZ448" s="127"/>
      <c r="WGA448" s="127"/>
      <c r="WGB448" s="127"/>
      <c r="WGC448" s="127"/>
      <c r="WGD448" s="127"/>
      <c r="WGE448" s="127"/>
      <c r="WGF448" s="127"/>
      <c r="WGG448" s="127"/>
      <c r="WGH448" s="127"/>
      <c r="WGI448" s="127"/>
      <c r="WGJ448" s="127"/>
      <c r="WGK448" s="127"/>
      <c r="WGL448" s="127"/>
      <c r="WGM448" s="127"/>
      <c r="WGN448" s="127"/>
      <c r="WGO448" s="127"/>
      <c r="WGP448" s="127"/>
      <c r="WGQ448" s="127"/>
      <c r="WGR448" s="127"/>
      <c r="WGS448" s="127"/>
      <c r="WGT448" s="127"/>
      <c r="WGU448" s="127"/>
      <c r="WGV448" s="127"/>
      <c r="WGW448" s="127"/>
      <c r="WGX448" s="127"/>
      <c r="WGY448" s="127"/>
      <c r="WGZ448" s="127"/>
      <c r="WHA448" s="127"/>
      <c r="WHB448" s="127"/>
      <c r="WHC448" s="127"/>
      <c r="WHD448" s="127"/>
      <c r="WHE448" s="127"/>
      <c r="WHF448" s="127"/>
      <c r="WHG448" s="127"/>
      <c r="WHH448" s="127"/>
      <c r="WHI448" s="127"/>
      <c r="WHJ448" s="127"/>
      <c r="WHK448" s="127"/>
      <c r="WHL448" s="127"/>
      <c r="WHM448" s="127"/>
      <c r="WHN448" s="127"/>
      <c r="WHO448" s="127"/>
      <c r="WHP448" s="127"/>
      <c r="WHQ448" s="127"/>
      <c r="WHR448" s="127"/>
      <c r="WHS448" s="127"/>
      <c r="WHT448" s="127"/>
      <c r="WHU448" s="127"/>
      <c r="WHV448" s="127"/>
      <c r="WHW448" s="127"/>
      <c r="WHX448" s="127"/>
      <c r="WHY448" s="127"/>
      <c r="WHZ448" s="127"/>
      <c r="WIA448" s="127"/>
      <c r="WIB448" s="127"/>
      <c r="WIC448" s="127"/>
      <c r="WID448" s="127"/>
      <c r="WIE448" s="127"/>
      <c r="WIF448" s="127"/>
      <c r="WIG448" s="127"/>
      <c r="WIH448" s="127"/>
      <c r="WII448" s="127"/>
      <c r="WIJ448" s="127"/>
      <c r="WIK448" s="127"/>
      <c r="WIL448" s="127"/>
      <c r="WIM448" s="127"/>
      <c r="WIN448" s="127"/>
      <c r="WIO448" s="127"/>
      <c r="WIP448" s="127"/>
      <c r="WIQ448" s="127"/>
      <c r="WIR448" s="127"/>
      <c r="WIS448" s="127"/>
      <c r="WIT448" s="127"/>
      <c r="WIU448" s="127"/>
      <c r="WIV448" s="127"/>
      <c r="WIW448" s="127"/>
      <c r="WIX448" s="127"/>
      <c r="WIY448" s="127"/>
      <c r="WIZ448" s="127"/>
      <c r="WJA448" s="127"/>
      <c r="WJB448" s="127"/>
      <c r="WJC448" s="127"/>
      <c r="WJD448" s="127"/>
      <c r="WJE448" s="127"/>
      <c r="WJF448" s="127"/>
      <c r="WJG448" s="127"/>
      <c r="WJH448" s="127"/>
      <c r="WJI448" s="127"/>
      <c r="WJJ448" s="127"/>
      <c r="WJK448" s="127"/>
      <c r="WJL448" s="127"/>
      <c r="WJM448" s="127"/>
      <c r="WJN448" s="127"/>
      <c r="WJO448" s="127"/>
      <c r="WJP448" s="127"/>
      <c r="WJQ448" s="127"/>
      <c r="WJR448" s="127"/>
      <c r="WJS448" s="127"/>
      <c r="WJT448" s="127"/>
      <c r="WJU448" s="127"/>
      <c r="WJV448" s="127"/>
      <c r="WJW448" s="127"/>
      <c r="WJX448" s="127"/>
      <c r="WJY448" s="127"/>
      <c r="WJZ448" s="127"/>
      <c r="WKA448" s="127"/>
      <c r="WKB448" s="127"/>
      <c r="WKC448" s="127"/>
      <c r="WKD448" s="127"/>
      <c r="WKE448" s="127"/>
      <c r="WKF448" s="127"/>
      <c r="WKG448" s="127"/>
      <c r="WKH448" s="127"/>
      <c r="WKI448" s="127"/>
      <c r="WKJ448" s="127"/>
      <c r="WKK448" s="127"/>
      <c r="WKL448" s="127"/>
      <c r="WKM448" s="127"/>
      <c r="WKN448" s="127"/>
      <c r="WKO448" s="127"/>
      <c r="WKP448" s="127"/>
      <c r="WKQ448" s="127"/>
      <c r="WKR448" s="127"/>
      <c r="WKS448" s="127"/>
      <c r="WKT448" s="127"/>
      <c r="WKU448" s="127"/>
      <c r="WKV448" s="127"/>
      <c r="WKW448" s="127"/>
      <c r="WKX448" s="127"/>
      <c r="WKY448" s="127"/>
      <c r="WKZ448" s="127"/>
      <c r="WLA448" s="127"/>
      <c r="WLB448" s="127"/>
      <c r="WLC448" s="127"/>
      <c r="WLD448" s="127"/>
      <c r="WLE448" s="127"/>
      <c r="WLF448" s="127"/>
      <c r="WLG448" s="127"/>
      <c r="WLH448" s="127"/>
      <c r="WLI448" s="127"/>
      <c r="WLJ448" s="127"/>
      <c r="WLK448" s="127"/>
      <c r="WLL448" s="127"/>
      <c r="WLM448" s="127"/>
      <c r="WLN448" s="127"/>
      <c r="WLO448" s="127"/>
      <c r="WLP448" s="127"/>
      <c r="WLQ448" s="127"/>
      <c r="WLR448" s="127"/>
      <c r="WLT448" s="127"/>
      <c r="WLU448" s="127"/>
      <c r="WLV448" s="127"/>
      <c r="WLX448" s="127"/>
      <c r="WLY448" s="127"/>
      <c r="WMA448" s="127"/>
      <c r="WMB448" s="127"/>
      <c r="WMC448" s="127"/>
      <c r="WMP448" s="127"/>
      <c r="WMQ448" s="127"/>
      <c r="WMR448" s="127"/>
      <c r="WMS448" s="127"/>
      <c r="WMT448" s="127"/>
      <c r="WMU448" s="127"/>
      <c r="WMV448" s="127"/>
      <c r="WMW448" s="127"/>
      <c r="WMX448" s="127"/>
      <c r="WMY448" s="127"/>
      <c r="WMZ448" s="127"/>
      <c r="WNA448" s="127"/>
      <c r="WNB448" s="127"/>
      <c r="WNC448" s="127"/>
      <c r="WND448" s="127"/>
      <c r="WNE448" s="127"/>
      <c r="WNF448" s="127"/>
      <c r="WNG448" s="127"/>
      <c r="WNH448" s="127"/>
      <c r="WNI448" s="127"/>
      <c r="WNJ448" s="127"/>
      <c r="WNK448" s="127"/>
      <c r="WNL448" s="127"/>
      <c r="WNM448" s="127"/>
      <c r="WNN448" s="127"/>
      <c r="WNO448" s="127"/>
      <c r="WNP448" s="127"/>
      <c r="WNQ448" s="127"/>
      <c r="WNR448" s="127"/>
      <c r="WNS448" s="127"/>
      <c r="WNT448" s="127"/>
      <c r="WNU448" s="127"/>
      <c r="WNV448" s="127"/>
      <c r="WNW448" s="127"/>
      <c r="WNX448" s="127"/>
      <c r="WNY448" s="127"/>
      <c r="WNZ448" s="127"/>
      <c r="WOA448" s="127"/>
      <c r="WOB448" s="127"/>
      <c r="WOC448" s="127"/>
      <c r="WOD448" s="127"/>
      <c r="WOE448" s="127"/>
      <c r="WOF448" s="127"/>
      <c r="WOG448" s="127"/>
      <c r="WOH448" s="127"/>
      <c r="WOI448" s="127"/>
      <c r="WOJ448" s="127"/>
      <c r="WOK448" s="127"/>
      <c r="WOL448" s="127"/>
      <c r="WOM448" s="127"/>
      <c r="WON448" s="127"/>
      <c r="WOO448" s="127"/>
      <c r="WOP448" s="127"/>
      <c r="WOQ448" s="127"/>
      <c r="WOR448" s="127"/>
      <c r="WOS448" s="127"/>
      <c r="WOT448" s="127"/>
      <c r="WOU448" s="127"/>
      <c r="WOV448" s="127"/>
      <c r="WOW448" s="127"/>
      <c r="WOX448" s="127"/>
      <c r="WOY448" s="127"/>
      <c r="WOZ448" s="127"/>
      <c r="WPA448" s="127"/>
      <c r="WPB448" s="127"/>
      <c r="WPC448" s="127"/>
      <c r="WPD448" s="127"/>
      <c r="WPE448" s="127"/>
      <c r="WPF448" s="127"/>
      <c r="WPG448" s="127"/>
      <c r="WPH448" s="127"/>
      <c r="WPI448" s="127"/>
      <c r="WPJ448" s="127"/>
      <c r="WPK448" s="127"/>
      <c r="WPL448" s="127"/>
      <c r="WPM448" s="127"/>
      <c r="WPN448" s="127"/>
      <c r="WPO448" s="127"/>
      <c r="WPP448" s="127"/>
      <c r="WPQ448" s="127"/>
      <c r="WPR448" s="127"/>
      <c r="WPS448" s="127"/>
      <c r="WPT448" s="127"/>
      <c r="WPU448" s="127"/>
      <c r="WPV448" s="127"/>
      <c r="WPW448" s="127"/>
      <c r="WPX448" s="127"/>
      <c r="WPY448" s="127"/>
      <c r="WPZ448" s="127"/>
      <c r="WQA448" s="127"/>
      <c r="WQB448" s="127"/>
      <c r="WQC448" s="127"/>
      <c r="WQD448" s="127"/>
      <c r="WQE448" s="127"/>
      <c r="WQF448" s="127"/>
      <c r="WQG448" s="127"/>
      <c r="WQH448" s="127"/>
      <c r="WQI448" s="127"/>
      <c r="WQJ448" s="127"/>
      <c r="WQK448" s="127"/>
      <c r="WQL448" s="127"/>
      <c r="WQM448" s="127"/>
      <c r="WQN448" s="127"/>
      <c r="WQO448" s="127"/>
      <c r="WQP448" s="127"/>
      <c r="WQQ448" s="127"/>
      <c r="WQR448" s="127"/>
      <c r="WQS448" s="127"/>
      <c r="WQT448" s="127"/>
      <c r="WQU448" s="127"/>
      <c r="WQV448" s="127"/>
      <c r="WQW448" s="127"/>
      <c r="WQX448" s="127"/>
      <c r="WQY448" s="127"/>
      <c r="WQZ448" s="127"/>
      <c r="WRA448" s="127"/>
      <c r="WRB448" s="127"/>
      <c r="WRC448" s="127"/>
      <c r="WRD448" s="127"/>
      <c r="WRE448" s="127"/>
      <c r="WRF448" s="127"/>
      <c r="WRG448" s="127"/>
      <c r="WRH448" s="127"/>
      <c r="WRI448" s="127"/>
      <c r="WRJ448" s="127"/>
      <c r="WRK448" s="127"/>
      <c r="WRL448" s="127"/>
      <c r="WRM448" s="127"/>
      <c r="WRN448" s="127"/>
      <c r="WRO448" s="127"/>
      <c r="WRP448" s="127"/>
      <c r="WRQ448" s="127"/>
      <c r="WRR448" s="127"/>
      <c r="WRS448" s="127"/>
      <c r="WRT448" s="127"/>
      <c r="WRU448" s="127"/>
      <c r="WRV448" s="127"/>
      <c r="WRW448" s="127"/>
      <c r="WRX448" s="127"/>
      <c r="WRY448" s="127"/>
      <c r="WRZ448" s="127"/>
      <c r="WSA448" s="127"/>
      <c r="WSB448" s="127"/>
      <c r="WSC448" s="127"/>
      <c r="WSD448" s="127"/>
      <c r="WSE448" s="127"/>
      <c r="WSF448" s="127"/>
      <c r="WSG448" s="127"/>
      <c r="WSH448" s="127"/>
      <c r="WSI448" s="127"/>
      <c r="WSJ448" s="127"/>
      <c r="WSK448" s="127"/>
      <c r="WSL448" s="127"/>
      <c r="WSM448" s="127"/>
      <c r="WSN448" s="127"/>
      <c r="WSO448" s="127"/>
      <c r="WSP448" s="127"/>
      <c r="WSQ448" s="127"/>
      <c r="WSR448" s="127"/>
      <c r="WSS448" s="127"/>
      <c r="WST448" s="127"/>
      <c r="WSU448" s="127"/>
      <c r="WSV448" s="127"/>
      <c r="WSW448" s="127"/>
      <c r="WSX448" s="127"/>
      <c r="WSY448" s="127"/>
      <c r="WSZ448" s="127"/>
      <c r="WTA448" s="127"/>
      <c r="WTB448" s="127"/>
      <c r="WTC448" s="127"/>
      <c r="WTD448" s="127"/>
      <c r="WTE448" s="127"/>
      <c r="WTF448" s="127"/>
      <c r="WTG448" s="127"/>
      <c r="WTH448" s="127"/>
      <c r="WTI448" s="127"/>
      <c r="WTJ448" s="127"/>
      <c r="WTK448" s="127"/>
      <c r="WTL448" s="127"/>
      <c r="WTM448" s="127"/>
      <c r="WTN448" s="127"/>
      <c r="WTO448" s="127"/>
      <c r="WTP448" s="127"/>
      <c r="WTQ448" s="127"/>
      <c r="WTR448" s="127"/>
      <c r="WTS448" s="127"/>
      <c r="WTT448" s="127"/>
      <c r="WTU448" s="127"/>
      <c r="WTV448" s="127"/>
      <c r="WTW448" s="127"/>
      <c r="WTX448" s="127"/>
      <c r="WTY448" s="127"/>
      <c r="WTZ448" s="127"/>
      <c r="WUA448" s="127"/>
      <c r="WUB448" s="127"/>
      <c r="WUC448" s="127"/>
      <c r="WUD448" s="127"/>
      <c r="WUE448" s="127"/>
      <c r="WUF448" s="127"/>
      <c r="WUG448" s="127"/>
      <c r="WUH448" s="127"/>
      <c r="WUI448" s="127"/>
      <c r="WUJ448" s="127"/>
      <c r="WUK448" s="127"/>
      <c r="WUL448" s="127"/>
      <c r="WUM448" s="127"/>
      <c r="WUN448" s="127"/>
      <c r="WUO448" s="127"/>
      <c r="WUP448" s="127"/>
      <c r="WUQ448" s="127"/>
      <c r="WUR448" s="127"/>
      <c r="WUS448" s="127"/>
      <c r="WUT448" s="127"/>
      <c r="WUU448" s="127"/>
      <c r="WUV448" s="127"/>
      <c r="WUW448" s="127"/>
      <c r="WUX448" s="127"/>
      <c r="WUY448" s="127"/>
      <c r="WUZ448" s="127"/>
      <c r="WVA448" s="127"/>
      <c r="WVB448" s="127"/>
      <c r="WVC448" s="127"/>
      <c r="WVD448" s="127"/>
      <c r="WVE448" s="127"/>
      <c r="WVF448" s="127"/>
      <c r="WVG448" s="127"/>
      <c r="WVH448" s="127"/>
      <c r="WVI448" s="127"/>
      <c r="WVJ448" s="127"/>
      <c r="WVK448" s="127"/>
      <c r="WVL448" s="127"/>
      <c r="WVM448" s="127"/>
      <c r="WVN448" s="127"/>
      <c r="WVP448" s="127"/>
      <c r="WVQ448" s="127"/>
      <c r="WVR448" s="127"/>
      <c r="WVT448" s="127"/>
      <c r="WVU448" s="127"/>
      <c r="WVW448" s="127"/>
      <c r="WVX448" s="127"/>
      <c r="WVY448" s="127"/>
      <c r="WWL448" s="127"/>
      <c r="WWM448" s="127"/>
      <c r="WWN448" s="127"/>
      <c r="WWO448" s="127"/>
      <c r="WWP448" s="127"/>
      <c r="WWQ448" s="127"/>
      <c r="WWR448" s="127"/>
      <c r="WWS448" s="127"/>
      <c r="WWT448" s="127"/>
      <c r="WWU448" s="127"/>
      <c r="WWV448" s="127"/>
      <c r="WWW448" s="127"/>
      <c r="WWX448" s="127"/>
      <c r="WWY448" s="127"/>
      <c r="WWZ448" s="127"/>
      <c r="WXA448" s="127"/>
      <c r="WXB448" s="127"/>
      <c r="WXC448" s="127"/>
      <c r="WXD448" s="127"/>
      <c r="WXE448" s="127"/>
      <c r="WXF448" s="127"/>
      <c r="WXG448" s="127"/>
      <c r="WXH448" s="127"/>
      <c r="WXI448" s="127"/>
      <c r="WXJ448" s="127"/>
      <c r="WXK448" s="127"/>
      <c r="WXL448" s="127"/>
      <c r="WXM448" s="127"/>
      <c r="WXN448" s="127"/>
      <c r="WXO448" s="127"/>
      <c r="WXP448" s="127"/>
      <c r="WXQ448" s="127"/>
      <c r="WXR448" s="127"/>
      <c r="WXS448" s="127"/>
      <c r="WXT448" s="127"/>
      <c r="WXU448" s="127"/>
      <c r="WXV448" s="127"/>
      <c r="WXW448" s="127"/>
      <c r="WXX448" s="127"/>
      <c r="WXY448" s="127"/>
      <c r="WXZ448" s="127"/>
      <c r="WYA448" s="127"/>
      <c r="WYB448" s="127"/>
      <c r="WYC448" s="127"/>
      <c r="WYD448" s="127"/>
      <c r="WYE448" s="127"/>
      <c r="WYF448" s="127"/>
      <c r="WYG448" s="127"/>
      <c r="WYH448" s="127"/>
      <c r="WYI448" s="127"/>
      <c r="WYJ448" s="127"/>
      <c r="WYK448" s="127"/>
      <c r="WYL448" s="127"/>
      <c r="WYM448" s="127"/>
      <c r="WYN448" s="127"/>
      <c r="WYO448" s="127"/>
      <c r="WYP448" s="127"/>
      <c r="WYQ448" s="127"/>
      <c r="WYR448" s="127"/>
      <c r="WYS448" s="127"/>
      <c r="WYT448" s="127"/>
      <c r="WYU448" s="127"/>
      <c r="WYV448" s="127"/>
      <c r="WYW448" s="127"/>
      <c r="WYX448" s="127"/>
      <c r="WYY448" s="127"/>
      <c r="WYZ448" s="127"/>
      <c r="WZA448" s="127"/>
      <c r="WZB448" s="127"/>
      <c r="WZC448" s="127"/>
      <c r="WZD448" s="127"/>
      <c r="WZE448" s="127"/>
      <c r="WZF448" s="127"/>
      <c r="WZG448" s="127"/>
      <c r="WZH448" s="127"/>
      <c r="WZI448" s="127"/>
      <c r="WZJ448" s="127"/>
      <c r="WZK448" s="127"/>
      <c r="WZL448" s="127"/>
      <c r="WZM448" s="127"/>
      <c r="WZN448" s="127"/>
      <c r="WZO448" s="127"/>
      <c r="WZP448" s="127"/>
      <c r="WZQ448" s="127"/>
      <c r="WZR448" s="127"/>
      <c r="WZS448" s="127"/>
      <c r="WZT448" s="127"/>
      <c r="WZU448" s="127"/>
      <c r="WZV448" s="127"/>
      <c r="WZW448" s="127"/>
      <c r="WZX448" s="127"/>
      <c r="WZY448" s="127"/>
      <c r="WZZ448" s="127"/>
      <c r="XAA448" s="127"/>
      <c r="XAB448" s="127"/>
      <c r="XAC448" s="127"/>
      <c r="XAD448" s="127"/>
      <c r="XAE448" s="127"/>
      <c r="XAF448" s="127"/>
      <c r="XAG448" s="127"/>
      <c r="XAH448" s="127"/>
      <c r="XAI448" s="127"/>
      <c r="XAJ448" s="127"/>
      <c r="XAK448" s="127"/>
      <c r="XAL448" s="127"/>
      <c r="XAM448" s="127"/>
      <c r="XAN448" s="127"/>
      <c r="XAO448" s="127"/>
      <c r="XAP448" s="127"/>
      <c r="XAQ448" s="127"/>
      <c r="XAR448" s="127"/>
      <c r="XAS448" s="127"/>
      <c r="XAT448" s="127"/>
      <c r="XAU448" s="127"/>
      <c r="XAV448" s="127"/>
      <c r="XAW448" s="127"/>
      <c r="XAX448" s="127"/>
      <c r="XAY448" s="127"/>
      <c r="XAZ448" s="127"/>
      <c r="XBA448" s="127"/>
      <c r="XBB448" s="127"/>
      <c r="XBC448" s="127"/>
      <c r="XBD448" s="127"/>
      <c r="XBE448" s="127"/>
      <c r="XBF448" s="127"/>
      <c r="XBG448" s="127"/>
      <c r="XBH448" s="127"/>
      <c r="XBI448" s="127"/>
      <c r="XBJ448" s="127"/>
      <c r="XBK448" s="127"/>
      <c r="XBL448" s="127"/>
      <c r="XBM448" s="127"/>
      <c r="XBN448" s="127"/>
      <c r="XBO448" s="127"/>
      <c r="XBP448" s="127"/>
      <c r="XBQ448" s="127"/>
      <c r="XBR448" s="127"/>
      <c r="XBS448" s="127"/>
      <c r="XBT448" s="127"/>
      <c r="XBU448" s="127"/>
      <c r="XBV448" s="127"/>
      <c r="XBW448" s="127"/>
      <c r="XBX448" s="127"/>
      <c r="XBY448" s="127"/>
      <c r="XBZ448" s="127"/>
      <c r="XCA448" s="127"/>
      <c r="XCB448" s="127"/>
      <c r="XCC448" s="127"/>
      <c r="XCD448" s="127"/>
      <c r="XCE448" s="127"/>
      <c r="XCF448" s="127"/>
      <c r="XCG448" s="127"/>
      <c r="XCH448" s="127"/>
      <c r="XCI448" s="127"/>
      <c r="XCJ448" s="127"/>
      <c r="XCK448" s="127"/>
      <c r="XCL448" s="127"/>
      <c r="XCM448" s="127"/>
      <c r="XCN448" s="127"/>
      <c r="XCO448" s="127"/>
      <c r="XCP448" s="127"/>
      <c r="XCQ448" s="127"/>
      <c r="XCR448" s="127"/>
      <c r="XCS448" s="127"/>
      <c r="XCT448" s="127"/>
      <c r="XCU448" s="127"/>
      <c r="XCV448" s="127"/>
      <c r="XCW448" s="127"/>
      <c r="XCX448" s="127"/>
      <c r="XCY448" s="127"/>
      <c r="XCZ448" s="127"/>
      <c r="XDA448" s="127"/>
      <c r="XDB448" s="127"/>
      <c r="XDC448" s="127"/>
      <c r="XDD448" s="127"/>
      <c r="XDE448" s="127"/>
      <c r="XDF448" s="127"/>
      <c r="XDG448" s="127"/>
      <c r="XDH448" s="127"/>
      <c r="XDI448" s="127"/>
      <c r="XDJ448" s="127"/>
      <c r="XDK448" s="127"/>
      <c r="XDL448" s="127"/>
      <c r="XDM448" s="127"/>
      <c r="XDN448" s="127"/>
      <c r="XDO448" s="127"/>
      <c r="XDP448" s="127"/>
      <c r="XDQ448" s="127"/>
      <c r="XDR448" s="127"/>
      <c r="XDS448" s="127"/>
      <c r="XDT448" s="127"/>
      <c r="XDU448" s="127"/>
      <c r="XDV448" s="127"/>
      <c r="XDW448" s="127"/>
      <c r="XDX448" s="127"/>
      <c r="XDY448" s="127"/>
      <c r="XDZ448" s="127"/>
      <c r="XEA448" s="127"/>
      <c r="XEB448" s="127"/>
      <c r="XEC448" s="127"/>
      <c r="XED448" s="127"/>
      <c r="XEE448" s="127"/>
      <c r="XEF448" s="127"/>
      <c r="XEG448" s="127"/>
      <c r="XEH448" s="127"/>
      <c r="XEI448" s="127"/>
      <c r="XEJ448" s="127"/>
      <c r="XEK448" s="127"/>
      <c r="XEL448" s="127"/>
      <c r="XEM448" s="127"/>
      <c r="XEN448" s="127"/>
      <c r="XEO448" s="127"/>
      <c r="XEP448" s="127"/>
      <c r="XEQ448" s="127"/>
      <c r="XER448" s="127"/>
      <c r="XES448" s="127"/>
      <c r="XET448" s="127"/>
      <c r="XEU448" s="127"/>
      <c r="XEV448" s="127"/>
      <c r="XEW448" s="127"/>
      <c r="XEX448" s="127"/>
      <c r="XEY448" s="127"/>
      <c r="XEZ448" s="127"/>
      <c r="XFA448" s="127"/>
      <c r="XFB448" s="127"/>
      <c r="XFC448" s="127"/>
      <c r="XFD448" s="127"/>
    </row>
    <row r="449" spans="1:37" x14ac:dyDescent="0.25">
      <c r="A449" s="86">
        <f t="shared" si="365"/>
        <v>416</v>
      </c>
      <c r="B449" s="86"/>
      <c r="C449" s="86">
        <f t="shared" si="366"/>
        <v>18</v>
      </c>
      <c r="D449" s="87" t="s">
        <v>829</v>
      </c>
      <c r="E449" s="99">
        <v>340</v>
      </c>
      <c r="F449" s="77" t="str">
        <f t="shared" si="351"/>
        <v>от 100 до 900 жителей</v>
      </c>
      <c r="G449" s="100">
        <f t="shared" si="352"/>
        <v>1</v>
      </c>
      <c r="H449" s="88" t="str">
        <f t="shared" si="328"/>
        <v>1</v>
      </c>
      <c r="I449" s="80" t="str">
        <f>IF(K449=0,"не соответствует",IF(K449=1,"соответствует",))</f>
        <v>не соответствует</v>
      </c>
      <c r="J449" s="80" t="str">
        <f t="shared" si="329"/>
        <v>0,75</v>
      </c>
      <c r="K449" s="80">
        <v>0</v>
      </c>
      <c r="L449" s="80" t="str">
        <f t="shared" si="353"/>
        <v>укомплектован</v>
      </c>
      <c r="M449" s="80" t="str">
        <f t="shared" si="330"/>
        <v>1</v>
      </c>
      <c r="N449" s="102"/>
      <c r="O449" s="81">
        <f t="shared" si="354"/>
        <v>0.75</v>
      </c>
      <c r="P449" s="89">
        <f t="shared" si="355"/>
        <v>1316117</v>
      </c>
      <c r="Q449" s="89">
        <f t="shared" si="356"/>
        <v>987087.75</v>
      </c>
      <c r="R449" s="89">
        <f t="shared" si="357"/>
        <v>987088</v>
      </c>
      <c r="S449" s="90">
        <f t="shared" si="363"/>
        <v>82257.333333333328</v>
      </c>
      <c r="T449" s="90">
        <f t="shared" ref="T449:AD449" si="368">S449</f>
        <v>82257.333333333328</v>
      </c>
      <c r="U449" s="90">
        <f t="shared" si="368"/>
        <v>82257.333333333328</v>
      </c>
      <c r="V449" s="90">
        <f t="shared" si="368"/>
        <v>82257.333333333328</v>
      </c>
      <c r="W449" s="90">
        <f t="shared" si="368"/>
        <v>82257.333333333328</v>
      </c>
      <c r="X449" s="90">
        <f t="shared" si="368"/>
        <v>82257.333333333328</v>
      </c>
      <c r="Y449" s="90">
        <f t="shared" si="368"/>
        <v>82257.333333333328</v>
      </c>
      <c r="Z449" s="90">
        <f t="shared" si="368"/>
        <v>82257.333333333328</v>
      </c>
      <c r="AA449" s="90">
        <f t="shared" si="368"/>
        <v>82257.333333333328</v>
      </c>
      <c r="AB449" s="90">
        <f t="shared" si="368"/>
        <v>82257.333333333328</v>
      </c>
      <c r="AC449" s="90">
        <f t="shared" si="368"/>
        <v>82257.333333333328</v>
      </c>
      <c r="AD449" s="90">
        <f t="shared" si="368"/>
        <v>82257.333333333328</v>
      </c>
      <c r="AE449" s="91">
        <f t="shared" si="331"/>
        <v>987088.00000000012</v>
      </c>
      <c r="AF449" s="90">
        <f t="shared" si="359"/>
        <v>11700</v>
      </c>
      <c r="AG449" s="90">
        <f t="shared" si="360"/>
        <v>11700</v>
      </c>
      <c r="AH449" s="90">
        <f t="shared" si="361"/>
        <v>11700</v>
      </c>
      <c r="AI449" s="90">
        <f t="shared" si="362"/>
        <v>11700</v>
      </c>
      <c r="AJ449" s="91">
        <v>46800</v>
      </c>
      <c r="AK449" s="92"/>
    </row>
    <row r="450" spans="1:37" x14ac:dyDescent="0.25">
      <c r="A450" s="72"/>
      <c r="B450" s="72">
        <v>22</v>
      </c>
      <c r="C450" s="72"/>
      <c r="D450" s="74" t="s">
        <v>830</v>
      </c>
      <c r="E450" s="99"/>
      <c r="F450" s="77"/>
      <c r="G450" s="100"/>
      <c r="H450" s="88"/>
      <c r="I450" s="80"/>
      <c r="J450" s="80"/>
      <c r="K450" s="80"/>
      <c r="L450" s="80"/>
      <c r="M450" s="80"/>
      <c r="N450" s="102"/>
      <c r="O450" s="81"/>
      <c r="P450" s="82">
        <f t="shared" ref="P450:AJ450" si="369">SUM(P451:P471)</f>
        <v>27880844.200000003</v>
      </c>
      <c r="Q450" s="82">
        <f t="shared" si="369"/>
        <v>22747987.899999999</v>
      </c>
      <c r="R450" s="82">
        <f t="shared" si="369"/>
        <v>22747991</v>
      </c>
      <c r="S450" s="83">
        <f t="shared" si="369"/>
        <v>1895665.9166666663</v>
      </c>
      <c r="T450" s="83">
        <f t="shared" si="369"/>
        <v>1895665.9166666663</v>
      </c>
      <c r="U450" s="83">
        <f t="shared" si="369"/>
        <v>1895665.9166666663</v>
      </c>
      <c r="V450" s="83">
        <f t="shared" si="369"/>
        <v>1895665.9166666663</v>
      </c>
      <c r="W450" s="83">
        <f t="shared" si="369"/>
        <v>1895665.9166666663</v>
      </c>
      <c r="X450" s="83">
        <f t="shared" si="369"/>
        <v>1895665.9166666663</v>
      </c>
      <c r="Y450" s="83">
        <f t="shared" si="369"/>
        <v>1895665.9166666663</v>
      </c>
      <c r="Z450" s="83">
        <f t="shared" si="369"/>
        <v>1895665.9166666663</v>
      </c>
      <c r="AA450" s="83">
        <f t="shared" si="369"/>
        <v>1895665.9166666663</v>
      </c>
      <c r="AB450" s="83">
        <f t="shared" si="369"/>
        <v>1895665.9166666663</v>
      </c>
      <c r="AC450" s="83">
        <f t="shared" si="369"/>
        <v>1895665.9166666663</v>
      </c>
      <c r="AD450" s="83">
        <f t="shared" si="369"/>
        <v>1895665.9166666663</v>
      </c>
      <c r="AE450" s="84">
        <f t="shared" si="369"/>
        <v>22747991</v>
      </c>
      <c r="AF450" s="85">
        <f t="shared" si="369"/>
        <v>254267.04</v>
      </c>
      <c r="AG450" s="85">
        <f t="shared" si="369"/>
        <v>254267.04</v>
      </c>
      <c r="AH450" s="85">
        <f t="shared" si="369"/>
        <v>254267.04</v>
      </c>
      <c r="AI450" s="85">
        <f t="shared" si="369"/>
        <v>254267.04</v>
      </c>
      <c r="AJ450" s="84">
        <f t="shared" si="369"/>
        <v>1017068.16</v>
      </c>
      <c r="AK450" s="94"/>
    </row>
    <row r="451" spans="1:37" x14ac:dyDescent="0.25">
      <c r="A451" s="86">
        <f>A449+1</f>
        <v>417</v>
      </c>
      <c r="B451" s="86"/>
      <c r="C451" s="86">
        <v>1</v>
      </c>
      <c r="D451" s="87" t="s">
        <v>831</v>
      </c>
      <c r="E451" s="99">
        <v>62</v>
      </c>
      <c r="F451" s="77" t="str">
        <f t="shared" ref="F451:F471" si="370">IF(G451=0,"до 100 жителей",IF(G451=1,"от 100 до 900 жителей",IF(G451=2,"от 900 до 1500 жителей",IF(G451=3,"от 1500 до 2000 жителей",IF(G451=4,"более 2000 жителей")))))</f>
        <v>до 100 жителей</v>
      </c>
      <c r="G451" s="100">
        <f t="shared" ref="G451:G471" si="371">IF(E451&lt;100,0,(IF(E451&lt;900,1,(IF(E451&lt;1500,2,IF(E451&lt;2000,3,4))))))</f>
        <v>0</v>
      </c>
      <c r="H451" s="88">
        <f t="shared" si="328"/>
        <v>0.9</v>
      </c>
      <c r="I451" s="80" t="str">
        <f t="shared" ref="I451:I471" si="372">IF(K451=0,"не соответствует",IF(K451=1,"соответствует",))</f>
        <v>не соответствует</v>
      </c>
      <c r="J451" s="80" t="str">
        <f t="shared" si="329"/>
        <v>0,75</v>
      </c>
      <c r="K451" s="80">
        <v>0</v>
      </c>
      <c r="L451" s="80" t="str">
        <f t="shared" ref="L451:L471" si="373">IF(N451=0,"укомплектован",IF(N451=1,"не укомплектован",))</f>
        <v>укомплектован</v>
      </c>
      <c r="M451" s="80" t="str">
        <f t="shared" si="330"/>
        <v>1</v>
      </c>
      <c r="N451" s="102"/>
      <c r="O451" s="81">
        <f t="shared" ref="O451:O471" si="374">H451*J451*M451</f>
        <v>0.67500000000000004</v>
      </c>
      <c r="P451" s="89">
        <f t="shared" ref="P451:P460" si="375">IF(G451=0,$E$3*H451,IF(G451=4,$E$5*H451,IF(G451=1,$E$3,IF(G451=2,$E$4,IF(G451=3,$E$5)))))</f>
        <v>1184505.3</v>
      </c>
      <c r="Q451" s="89">
        <f t="shared" ref="Q451:Q471" si="376">IF(K451=0,P451*$I$7,P451)</f>
        <v>888378.97500000009</v>
      </c>
      <c r="R451" s="89">
        <f t="shared" ref="R451:R471" si="377">ROUND(IF(N451=1,Q451*$R$7,Q451),0)</f>
        <v>888379</v>
      </c>
      <c r="S451" s="90">
        <f>R451/12</f>
        <v>74031.583333333328</v>
      </c>
      <c r="T451" s="90">
        <f>S451</f>
        <v>74031.583333333328</v>
      </c>
      <c r="U451" s="90">
        <f t="shared" ref="U451:AD451" si="378">T451</f>
        <v>74031.583333333328</v>
      </c>
      <c r="V451" s="90">
        <f t="shared" si="378"/>
        <v>74031.583333333328</v>
      </c>
      <c r="W451" s="90">
        <f t="shared" si="378"/>
        <v>74031.583333333328</v>
      </c>
      <c r="X451" s="90">
        <f t="shared" si="378"/>
        <v>74031.583333333328</v>
      </c>
      <c r="Y451" s="90">
        <f t="shared" si="378"/>
        <v>74031.583333333328</v>
      </c>
      <c r="Z451" s="90">
        <f t="shared" si="378"/>
        <v>74031.583333333328</v>
      </c>
      <c r="AA451" s="90">
        <f t="shared" si="378"/>
        <v>74031.583333333328</v>
      </c>
      <c r="AB451" s="90">
        <f t="shared" si="378"/>
        <v>74031.583333333328</v>
      </c>
      <c r="AC451" s="90">
        <f t="shared" si="378"/>
        <v>74031.583333333328</v>
      </c>
      <c r="AD451" s="90">
        <f t="shared" si="378"/>
        <v>74031.583333333328</v>
      </c>
      <c r="AE451" s="91">
        <f t="shared" si="331"/>
        <v>888379.00000000012</v>
      </c>
      <c r="AF451" s="90">
        <f t="shared" ref="AF451:AF471" si="379">AJ451/4</f>
        <v>13670.88</v>
      </c>
      <c r="AG451" s="90">
        <f t="shared" ref="AG451:AG471" si="380">AJ451/4</f>
        <v>13670.88</v>
      </c>
      <c r="AH451" s="90">
        <f t="shared" ref="AH451:AH471" si="381">AJ451/4</f>
        <v>13670.88</v>
      </c>
      <c r="AI451" s="90">
        <f t="shared" ref="AI451:AI471" si="382">AJ451/4</f>
        <v>13670.88</v>
      </c>
      <c r="AJ451" s="91">
        <v>54683.519999999997</v>
      </c>
      <c r="AK451" s="92"/>
    </row>
    <row r="452" spans="1:37" x14ac:dyDescent="0.25">
      <c r="A452" s="86">
        <f t="shared" si="365"/>
        <v>418</v>
      </c>
      <c r="B452" s="86"/>
      <c r="C452" s="86">
        <f>C451+1</f>
        <v>2</v>
      </c>
      <c r="D452" s="87" t="s">
        <v>832</v>
      </c>
      <c r="E452" s="99">
        <v>411</v>
      </c>
      <c r="F452" s="77" t="str">
        <f t="shared" si="370"/>
        <v>от 100 до 900 жителей</v>
      </c>
      <c r="G452" s="100">
        <f t="shared" si="371"/>
        <v>1</v>
      </c>
      <c r="H452" s="88" t="str">
        <f t="shared" si="328"/>
        <v>1</v>
      </c>
      <c r="I452" s="80" t="str">
        <f t="shared" si="372"/>
        <v>не соответствует</v>
      </c>
      <c r="J452" s="80" t="str">
        <f t="shared" si="329"/>
        <v>0,75</v>
      </c>
      <c r="K452" s="80">
        <v>0</v>
      </c>
      <c r="L452" s="80" t="str">
        <f t="shared" si="373"/>
        <v>укомплектован</v>
      </c>
      <c r="M452" s="80" t="str">
        <f t="shared" si="330"/>
        <v>1</v>
      </c>
      <c r="N452" s="102"/>
      <c r="O452" s="81">
        <f t="shared" si="374"/>
        <v>0.75</v>
      </c>
      <c r="P452" s="89">
        <f t="shared" si="375"/>
        <v>1316117</v>
      </c>
      <c r="Q452" s="89">
        <f t="shared" si="376"/>
        <v>987087.75</v>
      </c>
      <c r="R452" s="89">
        <f t="shared" si="377"/>
        <v>987088</v>
      </c>
      <c r="S452" s="90">
        <f t="shared" ref="S452:S471" si="383">R452/12</f>
        <v>82257.333333333328</v>
      </c>
      <c r="T452" s="90">
        <f t="shared" ref="T452:AD467" si="384">S452</f>
        <v>82257.333333333328</v>
      </c>
      <c r="U452" s="90">
        <f t="shared" si="384"/>
        <v>82257.333333333328</v>
      </c>
      <c r="V452" s="90">
        <f t="shared" si="384"/>
        <v>82257.333333333328</v>
      </c>
      <c r="W452" s="90">
        <f t="shared" si="384"/>
        <v>82257.333333333328</v>
      </c>
      <c r="X452" s="90">
        <f t="shared" si="384"/>
        <v>82257.333333333328</v>
      </c>
      <c r="Y452" s="90">
        <f t="shared" si="384"/>
        <v>82257.333333333328</v>
      </c>
      <c r="Z452" s="90">
        <f t="shared" si="384"/>
        <v>82257.333333333328</v>
      </c>
      <c r="AA452" s="90">
        <f t="shared" si="384"/>
        <v>82257.333333333328</v>
      </c>
      <c r="AB452" s="90">
        <f t="shared" si="384"/>
        <v>82257.333333333328</v>
      </c>
      <c r="AC452" s="90">
        <f t="shared" si="384"/>
        <v>82257.333333333328</v>
      </c>
      <c r="AD452" s="90">
        <f t="shared" si="384"/>
        <v>82257.333333333328</v>
      </c>
      <c r="AE452" s="91">
        <f t="shared" si="331"/>
        <v>987088.00000000012</v>
      </c>
      <c r="AF452" s="90">
        <f t="shared" si="379"/>
        <v>11700</v>
      </c>
      <c r="AG452" s="90">
        <f t="shared" si="380"/>
        <v>11700</v>
      </c>
      <c r="AH452" s="90">
        <f t="shared" si="381"/>
        <v>11700</v>
      </c>
      <c r="AI452" s="90">
        <f t="shared" si="382"/>
        <v>11700</v>
      </c>
      <c r="AJ452" s="91">
        <v>46800</v>
      </c>
      <c r="AK452" s="92"/>
    </row>
    <row r="453" spans="1:37" x14ac:dyDescent="0.25">
      <c r="A453" s="86">
        <f t="shared" si="365"/>
        <v>419</v>
      </c>
      <c r="B453" s="86"/>
      <c r="C453" s="86">
        <f t="shared" ref="C453:C471" si="385">C452+1</f>
        <v>3</v>
      </c>
      <c r="D453" s="87" t="s">
        <v>833</v>
      </c>
      <c r="E453" s="99">
        <v>383</v>
      </c>
      <c r="F453" s="77" t="str">
        <f t="shared" si="370"/>
        <v>от 100 до 900 жителей</v>
      </c>
      <c r="G453" s="100">
        <f t="shared" si="371"/>
        <v>1</v>
      </c>
      <c r="H453" s="88" t="str">
        <f t="shared" si="328"/>
        <v>1</v>
      </c>
      <c r="I453" s="80" t="str">
        <f t="shared" si="372"/>
        <v>не соответствует</v>
      </c>
      <c r="J453" s="80" t="str">
        <f t="shared" si="329"/>
        <v>0,75</v>
      </c>
      <c r="K453" s="80">
        <v>0</v>
      </c>
      <c r="L453" s="80" t="str">
        <f t="shared" si="373"/>
        <v>укомплектован</v>
      </c>
      <c r="M453" s="80" t="str">
        <f t="shared" si="330"/>
        <v>1</v>
      </c>
      <c r="N453" s="102"/>
      <c r="O453" s="81">
        <f t="shared" si="374"/>
        <v>0.75</v>
      </c>
      <c r="P453" s="89">
        <f t="shared" si="375"/>
        <v>1316117</v>
      </c>
      <c r="Q453" s="89">
        <f t="shared" si="376"/>
        <v>987087.75</v>
      </c>
      <c r="R453" s="89">
        <f t="shared" si="377"/>
        <v>987088</v>
      </c>
      <c r="S453" s="90">
        <f t="shared" si="383"/>
        <v>82257.333333333328</v>
      </c>
      <c r="T453" s="90">
        <f t="shared" si="384"/>
        <v>82257.333333333328</v>
      </c>
      <c r="U453" s="90">
        <f t="shared" si="384"/>
        <v>82257.333333333328</v>
      </c>
      <c r="V453" s="90">
        <f t="shared" si="384"/>
        <v>82257.333333333328</v>
      </c>
      <c r="W453" s="90">
        <f t="shared" si="384"/>
        <v>82257.333333333328</v>
      </c>
      <c r="X453" s="90">
        <f t="shared" si="384"/>
        <v>82257.333333333328</v>
      </c>
      <c r="Y453" s="90">
        <f t="shared" si="384"/>
        <v>82257.333333333328</v>
      </c>
      <c r="Z453" s="90">
        <f t="shared" si="384"/>
        <v>82257.333333333328</v>
      </c>
      <c r="AA453" s="90">
        <f t="shared" si="384"/>
        <v>82257.333333333328</v>
      </c>
      <c r="AB453" s="90">
        <f t="shared" si="384"/>
        <v>82257.333333333328</v>
      </c>
      <c r="AC453" s="90">
        <f t="shared" si="384"/>
        <v>82257.333333333328</v>
      </c>
      <c r="AD453" s="90">
        <f t="shared" si="384"/>
        <v>82257.333333333328</v>
      </c>
      <c r="AE453" s="91">
        <f t="shared" si="331"/>
        <v>987088.00000000012</v>
      </c>
      <c r="AF453" s="90">
        <f t="shared" si="379"/>
        <v>0</v>
      </c>
      <c r="AG453" s="90">
        <f t="shared" si="380"/>
        <v>0</v>
      </c>
      <c r="AH453" s="90">
        <f t="shared" si="381"/>
        <v>0</v>
      </c>
      <c r="AI453" s="90">
        <f t="shared" si="382"/>
        <v>0</v>
      </c>
      <c r="AJ453" s="91"/>
      <c r="AK453" s="92"/>
    </row>
    <row r="454" spans="1:37" x14ac:dyDescent="0.25">
      <c r="A454" s="86">
        <f t="shared" si="365"/>
        <v>420</v>
      </c>
      <c r="B454" s="86"/>
      <c r="C454" s="86">
        <f t="shared" si="385"/>
        <v>4</v>
      </c>
      <c r="D454" s="87" t="s">
        <v>834</v>
      </c>
      <c r="E454" s="99">
        <v>390</v>
      </c>
      <c r="F454" s="77" t="str">
        <f t="shared" si="370"/>
        <v>от 100 до 900 жителей</v>
      </c>
      <c r="G454" s="100">
        <f t="shared" si="371"/>
        <v>1</v>
      </c>
      <c r="H454" s="88" t="str">
        <f t="shared" si="328"/>
        <v>1</v>
      </c>
      <c r="I454" s="80" t="str">
        <f t="shared" si="372"/>
        <v>не соответствует</v>
      </c>
      <c r="J454" s="80" t="str">
        <f t="shared" si="329"/>
        <v>0,75</v>
      </c>
      <c r="K454" s="80">
        <v>0</v>
      </c>
      <c r="L454" s="80" t="str">
        <f t="shared" si="373"/>
        <v>укомплектован</v>
      </c>
      <c r="M454" s="80" t="str">
        <f t="shared" si="330"/>
        <v>1</v>
      </c>
      <c r="N454" s="102"/>
      <c r="O454" s="81">
        <f t="shared" si="374"/>
        <v>0.75</v>
      </c>
      <c r="P454" s="89">
        <f t="shared" si="375"/>
        <v>1316117</v>
      </c>
      <c r="Q454" s="89">
        <f t="shared" si="376"/>
        <v>987087.75</v>
      </c>
      <c r="R454" s="89">
        <f t="shared" si="377"/>
        <v>987088</v>
      </c>
      <c r="S454" s="90">
        <f t="shared" si="383"/>
        <v>82257.333333333328</v>
      </c>
      <c r="T454" s="90">
        <f t="shared" si="384"/>
        <v>82257.333333333328</v>
      </c>
      <c r="U454" s="90">
        <f t="shared" si="384"/>
        <v>82257.333333333328</v>
      </c>
      <c r="V454" s="90">
        <f t="shared" si="384"/>
        <v>82257.333333333328</v>
      </c>
      <c r="W454" s="90">
        <f t="shared" si="384"/>
        <v>82257.333333333328</v>
      </c>
      <c r="X454" s="90">
        <f t="shared" si="384"/>
        <v>82257.333333333328</v>
      </c>
      <c r="Y454" s="90">
        <f t="shared" si="384"/>
        <v>82257.333333333328</v>
      </c>
      <c r="Z454" s="90">
        <f t="shared" si="384"/>
        <v>82257.333333333328</v>
      </c>
      <c r="AA454" s="90">
        <f t="shared" si="384"/>
        <v>82257.333333333328</v>
      </c>
      <c r="AB454" s="90">
        <f t="shared" si="384"/>
        <v>82257.333333333328</v>
      </c>
      <c r="AC454" s="90">
        <f t="shared" si="384"/>
        <v>82257.333333333328</v>
      </c>
      <c r="AD454" s="90">
        <f t="shared" si="384"/>
        <v>82257.333333333328</v>
      </c>
      <c r="AE454" s="91">
        <f t="shared" si="331"/>
        <v>987088.00000000012</v>
      </c>
      <c r="AF454" s="90">
        <f t="shared" si="379"/>
        <v>11700</v>
      </c>
      <c r="AG454" s="90">
        <f t="shared" si="380"/>
        <v>11700</v>
      </c>
      <c r="AH454" s="90">
        <f t="shared" si="381"/>
        <v>11700</v>
      </c>
      <c r="AI454" s="90">
        <f t="shared" si="382"/>
        <v>11700</v>
      </c>
      <c r="AJ454" s="91">
        <v>46800</v>
      </c>
      <c r="AK454" s="92"/>
    </row>
    <row r="455" spans="1:37" x14ac:dyDescent="0.25">
      <c r="A455" s="86">
        <f t="shared" si="365"/>
        <v>421</v>
      </c>
      <c r="B455" s="86"/>
      <c r="C455" s="86">
        <f t="shared" si="385"/>
        <v>5</v>
      </c>
      <c r="D455" s="87" t="s">
        <v>835</v>
      </c>
      <c r="E455" s="99">
        <v>266</v>
      </c>
      <c r="F455" s="77" t="str">
        <f t="shared" si="370"/>
        <v>от 100 до 900 жителей</v>
      </c>
      <c r="G455" s="100">
        <f t="shared" si="371"/>
        <v>1</v>
      </c>
      <c r="H455" s="88" t="str">
        <f t="shared" si="328"/>
        <v>1</v>
      </c>
      <c r="I455" s="80" t="str">
        <f t="shared" si="372"/>
        <v>не соответствует</v>
      </c>
      <c r="J455" s="80" t="str">
        <f t="shared" si="329"/>
        <v>0,75</v>
      </c>
      <c r="K455" s="80">
        <v>0</v>
      </c>
      <c r="L455" s="80" t="str">
        <f t="shared" si="373"/>
        <v>укомплектован</v>
      </c>
      <c r="M455" s="80" t="str">
        <f t="shared" si="330"/>
        <v>1</v>
      </c>
      <c r="N455" s="102"/>
      <c r="O455" s="81">
        <f t="shared" si="374"/>
        <v>0.75</v>
      </c>
      <c r="P455" s="89">
        <f t="shared" si="375"/>
        <v>1316117</v>
      </c>
      <c r="Q455" s="89">
        <f t="shared" si="376"/>
        <v>987087.75</v>
      </c>
      <c r="R455" s="89">
        <f t="shared" si="377"/>
        <v>987088</v>
      </c>
      <c r="S455" s="90">
        <f t="shared" si="383"/>
        <v>82257.333333333328</v>
      </c>
      <c r="T455" s="90">
        <f t="shared" si="384"/>
        <v>82257.333333333328</v>
      </c>
      <c r="U455" s="90">
        <f t="shared" si="384"/>
        <v>82257.333333333328</v>
      </c>
      <c r="V455" s="90">
        <f t="shared" si="384"/>
        <v>82257.333333333328</v>
      </c>
      <c r="W455" s="90">
        <f t="shared" si="384"/>
        <v>82257.333333333328</v>
      </c>
      <c r="X455" s="90">
        <f t="shared" si="384"/>
        <v>82257.333333333328</v>
      </c>
      <c r="Y455" s="90">
        <f t="shared" si="384"/>
        <v>82257.333333333328</v>
      </c>
      <c r="Z455" s="90">
        <f t="shared" si="384"/>
        <v>82257.333333333328</v>
      </c>
      <c r="AA455" s="90">
        <f t="shared" si="384"/>
        <v>82257.333333333328</v>
      </c>
      <c r="AB455" s="90">
        <f t="shared" si="384"/>
        <v>82257.333333333328</v>
      </c>
      <c r="AC455" s="90">
        <f t="shared" si="384"/>
        <v>82257.333333333328</v>
      </c>
      <c r="AD455" s="90">
        <f t="shared" si="384"/>
        <v>82257.333333333328</v>
      </c>
      <c r="AE455" s="91">
        <f t="shared" si="331"/>
        <v>987088.00000000012</v>
      </c>
      <c r="AF455" s="90">
        <f t="shared" si="379"/>
        <v>13670.88</v>
      </c>
      <c r="AG455" s="90">
        <f t="shared" si="380"/>
        <v>13670.88</v>
      </c>
      <c r="AH455" s="90">
        <f t="shared" si="381"/>
        <v>13670.88</v>
      </c>
      <c r="AI455" s="90">
        <f t="shared" si="382"/>
        <v>13670.88</v>
      </c>
      <c r="AJ455" s="91">
        <v>54683.519999999997</v>
      </c>
      <c r="AK455" s="92"/>
    </row>
    <row r="456" spans="1:37" x14ac:dyDescent="0.25">
      <c r="A456" s="86">
        <f t="shared" si="365"/>
        <v>422</v>
      </c>
      <c r="B456" s="86"/>
      <c r="C456" s="86">
        <f t="shared" si="385"/>
        <v>6</v>
      </c>
      <c r="D456" s="87" t="s">
        <v>836</v>
      </c>
      <c r="E456" s="99">
        <v>160</v>
      </c>
      <c r="F456" s="77" t="str">
        <f t="shared" si="370"/>
        <v>от 100 до 900 жителей</v>
      </c>
      <c r="G456" s="100">
        <f t="shared" si="371"/>
        <v>1</v>
      </c>
      <c r="H456" s="88" t="str">
        <f t="shared" si="328"/>
        <v>1</v>
      </c>
      <c r="I456" s="80" t="str">
        <f t="shared" si="372"/>
        <v>не соответствует</v>
      </c>
      <c r="J456" s="80" t="str">
        <f t="shared" si="329"/>
        <v>0,75</v>
      </c>
      <c r="K456" s="80">
        <v>0</v>
      </c>
      <c r="L456" s="80" t="str">
        <f t="shared" si="373"/>
        <v>укомплектован</v>
      </c>
      <c r="M456" s="80" t="str">
        <f t="shared" si="330"/>
        <v>1</v>
      </c>
      <c r="N456" s="102"/>
      <c r="O456" s="81">
        <f t="shared" si="374"/>
        <v>0.75</v>
      </c>
      <c r="P456" s="89">
        <f t="shared" si="375"/>
        <v>1316117</v>
      </c>
      <c r="Q456" s="89">
        <f t="shared" si="376"/>
        <v>987087.75</v>
      </c>
      <c r="R456" s="89">
        <f t="shared" si="377"/>
        <v>987088</v>
      </c>
      <c r="S456" s="90">
        <f t="shared" si="383"/>
        <v>82257.333333333328</v>
      </c>
      <c r="T456" s="90">
        <f t="shared" si="384"/>
        <v>82257.333333333328</v>
      </c>
      <c r="U456" s="90">
        <f t="shared" si="384"/>
        <v>82257.333333333328</v>
      </c>
      <c r="V456" s="90">
        <f t="shared" si="384"/>
        <v>82257.333333333328</v>
      </c>
      <c r="W456" s="90">
        <f t="shared" si="384"/>
        <v>82257.333333333328</v>
      </c>
      <c r="X456" s="90">
        <f t="shared" si="384"/>
        <v>82257.333333333328</v>
      </c>
      <c r="Y456" s="90">
        <f t="shared" si="384"/>
        <v>82257.333333333328</v>
      </c>
      <c r="Z456" s="90">
        <f t="shared" si="384"/>
        <v>82257.333333333328</v>
      </c>
      <c r="AA456" s="90">
        <f t="shared" si="384"/>
        <v>82257.333333333328</v>
      </c>
      <c r="AB456" s="90">
        <f t="shared" si="384"/>
        <v>82257.333333333328</v>
      </c>
      <c r="AC456" s="90">
        <f t="shared" si="384"/>
        <v>82257.333333333328</v>
      </c>
      <c r="AD456" s="90">
        <f t="shared" si="384"/>
        <v>82257.333333333328</v>
      </c>
      <c r="AE456" s="91">
        <f t="shared" si="331"/>
        <v>987088.00000000012</v>
      </c>
      <c r="AF456" s="90">
        <f t="shared" si="379"/>
        <v>13670.88</v>
      </c>
      <c r="AG456" s="90">
        <f t="shared" si="380"/>
        <v>13670.88</v>
      </c>
      <c r="AH456" s="90">
        <f t="shared" si="381"/>
        <v>13670.88</v>
      </c>
      <c r="AI456" s="90">
        <f t="shared" si="382"/>
        <v>13670.88</v>
      </c>
      <c r="AJ456" s="91">
        <v>54683.519999999997</v>
      </c>
      <c r="AK456" s="92"/>
    </row>
    <row r="457" spans="1:37" x14ac:dyDescent="0.25">
      <c r="A457" s="86">
        <f t="shared" si="365"/>
        <v>423</v>
      </c>
      <c r="B457" s="86"/>
      <c r="C457" s="86">
        <f t="shared" si="385"/>
        <v>7</v>
      </c>
      <c r="D457" s="87" t="s">
        <v>837</v>
      </c>
      <c r="E457" s="99">
        <v>676</v>
      </c>
      <c r="F457" s="77" t="str">
        <f t="shared" si="370"/>
        <v>от 100 до 900 жителей</v>
      </c>
      <c r="G457" s="100">
        <f t="shared" si="371"/>
        <v>1</v>
      </c>
      <c r="H457" s="88" t="str">
        <f t="shared" si="328"/>
        <v>1</v>
      </c>
      <c r="I457" s="80" t="str">
        <f t="shared" si="372"/>
        <v>не соответствует</v>
      </c>
      <c r="J457" s="80" t="str">
        <f t="shared" si="329"/>
        <v>0,75</v>
      </c>
      <c r="K457" s="80">
        <v>0</v>
      </c>
      <c r="L457" s="80" t="str">
        <f t="shared" si="373"/>
        <v>укомплектован</v>
      </c>
      <c r="M457" s="80" t="str">
        <f t="shared" si="330"/>
        <v>1</v>
      </c>
      <c r="N457" s="102"/>
      <c r="O457" s="81">
        <f t="shared" si="374"/>
        <v>0.75</v>
      </c>
      <c r="P457" s="89">
        <f t="shared" si="375"/>
        <v>1316117</v>
      </c>
      <c r="Q457" s="89">
        <f t="shared" si="376"/>
        <v>987087.75</v>
      </c>
      <c r="R457" s="89">
        <f t="shared" si="377"/>
        <v>987088</v>
      </c>
      <c r="S457" s="90">
        <f t="shared" si="383"/>
        <v>82257.333333333328</v>
      </c>
      <c r="T457" s="90">
        <f t="shared" si="384"/>
        <v>82257.333333333328</v>
      </c>
      <c r="U457" s="90">
        <f t="shared" si="384"/>
        <v>82257.333333333328</v>
      </c>
      <c r="V457" s="90">
        <f t="shared" si="384"/>
        <v>82257.333333333328</v>
      </c>
      <c r="W457" s="90">
        <f t="shared" si="384"/>
        <v>82257.333333333328</v>
      </c>
      <c r="X457" s="90">
        <f t="shared" si="384"/>
        <v>82257.333333333328</v>
      </c>
      <c r="Y457" s="90">
        <f t="shared" si="384"/>
        <v>82257.333333333328</v>
      </c>
      <c r="Z457" s="90">
        <f t="shared" si="384"/>
        <v>82257.333333333328</v>
      </c>
      <c r="AA457" s="90">
        <f t="shared" si="384"/>
        <v>82257.333333333328</v>
      </c>
      <c r="AB457" s="90">
        <f t="shared" si="384"/>
        <v>82257.333333333328</v>
      </c>
      <c r="AC457" s="90">
        <f t="shared" si="384"/>
        <v>82257.333333333328</v>
      </c>
      <c r="AD457" s="90">
        <f t="shared" si="384"/>
        <v>82257.333333333328</v>
      </c>
      <c r="AE457" s="91">
        <f t="shared" si="331"/>
        <v>987088.00000000012</v>
      </c>
      <c r="AF457" s="90">
        <f t="shared" si="379"/>
        <v>11700</v>
      </c>
      <c r="AG457" s="90">
        <f t="shared" si="380"/>
        <v>11700</v>
      </c>
      <c r="AH457" s="90">
        <f t="shared" si="381"/>
        <v>11700</v>
      </c>
      <c r="AI457" s="90">
        <f t="shared" si="382"/>
        <v>11700</v>
      </c>
      <c r="AJ457" s="91">
        <v>46800</v>
      </c>
      <c r="AK457" s="92"/>
    </row>
    <row r="458" spans="1:37" x14ac:dyDescent="0.25">
      <c r="A458" s="86">
        <f t="shared" si="365"/>
        <v>424</v>
      </c>
      <c r="B458" s="86"/>
      <c r="C458" s="86">
        <f t="shared" si="385"/>
        <v>8</v>
      </c>
      <c r="D458" s="87" t="s">
        <v>838</v>
      </c>
      <c r="E458" s="99">
        <v>99</v>
      </c>
      <c r="F458" s="77" t="str">
        <f t="shared" si="370"/>
        <v>до 100 жителей</v>
      </c>
      <c r="G458" s="100">
        <f t="shared" si="371"/>
        <v>0</v>
      </c>
      <c r="H458" s="88">
        <f t="shared" si="328"/>
        <v>0.9</v>
      </c>
      <c r="I458" s="80" t="str">
        <f t="shared" si="372"/>
        <v>не соответствует</v>
      </c>
      <c r="J458" s="80" t="str">
        <f t="shared" si="329"/>
        <v>0,75</v>
      </c>
      <c r="K458" s="80">
        <v>0</v>
      </c>
      <c r="L458" s="80" t="str">
        <f t="shared" si="373"/>
        <v>укомплектован</v>
      </c>
      <c r="M458" s="80" t="str">
        <f t="shared" si="330"/>
        <v>1</v>
      </c>
      <c r="N458" s="102">
        <v>0</v>
      </c>
      <c r="O458" s="81">
        <f t="shared" si="374"/>
        <v>0.67500000000000004</v>
      </c>
      <c r="P458" s="89">
        <f t="shared" si="375"/>
        <v>1184505.3</v>
      </c>
      <c r="Q458" s="89">
        <f t="shared" si="376"/>
        <v>888378.97500000009</v>
      </c>
      <c r="R458" s="89">
        <f t="shared" si="377"/>
        <v>888379</v>
      </c>
      <c r="S458" s="90">
        <f t="shared" si="383"/>
        <v>74031.583333333328</v>
      </c>
      <c r="T458" s="90">
        <f t="shared" si="384"/>
        <v>74031.583333333328</v>
      </c>
      <c r="U458" s="90">
        <f t="shared" si="384"/>
        <v>74031.583333333328</v>
      </c>
      <c r="V458" s="90">
        <f t="shared" si="384"/>
        <v>74031.583333333328</v>
      </c>
      <c r="W458" s="90">
        <f t="shared" si="384"/>
        <v>74031.583333333328</v>
      </c>
      <c r="X458" s="90">
        <f t="shared" si="384"/>
        <v>74031.583333333328</v>
      </c>
      <c r="Y458" s="90">
        <f t="shared" si="384"/>
        <v>74031.583333333328</v>
      </c>
      <c r="Z458" s="90">
        <f t="shared" si="384"/>
        <v>74031.583333333328</v>
      </c>
      <c r="AA458" s="90">
        <f t="shared" si="384"/>
        <v>74031.583333333328</v>
      </c>
      <c r="AB458" s="90">
        <f t="shared" si="384"/>
        <v>74031.583333333328</v>
      </c>
      <c r="AC458" s="90">
        <f t="shared" si="384"/>
        <v>74031.583333333328</v>
      </c>
      <c r="AD458" s="90">
        <f t="shared" si="384"/>
        <v>74031.583333333328</v>
      </c>
      <c r="AE458" s="91">
        <f t="shared" si="331"/>
        <v>888379.00000000012</v>
      </c>
      <c r="AF458" s="90">
        <f t="shared" si="379"/>
        <v>0</v>
      </c>
      <c r="AG458" s="90">
        <f t="shared" si="380"/>
        <v>0</v>
      </c>
      <c r="AH458" s="90">
        <f t="shared" si="381"/>
        <v>0</v>
      </c>
      <c r="AI458" s="90">
        <f t="shared" si="382"/>
        <v>0</v>
      </c>
      <c r="AJ458" s="91"/>
      <c r="AK458" s="92"/>
    </row>
    <row r="459" spans="1:37" x14ac:dyDescent="0.25">
      <c r="A459" s="86">
        <f t="shared" si="365"/>
        <v>425</v>
      </c>
      <c r="B459" s="86"/>
      <c r="C459" s="86">
        <f t="shared" si="385"/>
        <v>9</v>
      </c>
      <c r="D459" s="87" t="s">
        <v>839</v>
      </c>
      <c r="E459" s="99">
        <v>313</v>
      </c>
      <c r="F459" s="77" t="str">
        <f t="shared" si="370"/>
        <v>от 100 до 900 жителей</v>
      </c>
      <c r="G459" s="100">
        <f t="shared" si="371"/>
        <v>1</v>
      </c>
      <c r="H459" s="88" t="str">
        <f t="shared" si="328"/>
        <v>1</v>
      </c>
      <c r="I459" s="80" t="str">
        <f t="shared" si="372"/>
        <v>соответствует</v>
      </c>
      <c r="J459" s="80" t="str">
        <f t="shared" si="329"/>
        <v>1</v>
      </c>
      <c r="K459" s="80">
        <v>1</v>
      </c>
      <c r="L459" s="80" t="str">
        <f t="shared" si="373"/>
        <v>укомплектован</v>
      </c>
      <c r="M459" s="80" t="str">
        <f t="shared" si="330"/>
        <v>1</v>
      </c>
      <c r="N459" s="102"/>
      <c r="O459" s="81">
        <f t="shared" si="374"/>
        <v>1</v>
      </c>
      <c r="P459" s="89">
        <f t="shared" si="375"/>
        <v>1316117</v>
      </c>
      <c r="Q459" s="89">
        <f t="shared" si="376"/>
        <v>1316117</v>
      </c>
      <c r="R459" s="89">
        <f t="shared" si="377"/>
        <v>1316117</v>
      </c>
      <c r="S459" s="90">
        <f t="shared" si="383"/>
        <v>109676.41666666667</v>
      </c>
      <c r="T459" s="90">
        <f t="shared" si="384"/>
        <v>109676.41666666667</v>
      </c>
      <c r="U459" s="90">
        <f t="shared" si="384"/>
        <v>109676.41666666667</v>
      </c>
      <c r="V459" s="90">
        <f t="shared" si="384"/>
        <v>109676.41666666667</v>
      </c>
      <c r="W459" s="90">
        <f t="shared" si="384"/>
        <v>109676.41666666667</v>
      </c>
      <c r="X459" s="90">
        <f t="shared" si="384"/>
        <v>109676.41666666667</v>
      </c>
      <c r="Y459" s="90">
        <f t="shared" si="384"/>
        <v>109676.41666666667</v>
      </c>
      <c r="Z459" s="90">
        <f t="shared" si="384"/>
        <v>109676.41666666667</v>
      </c>
      <c r="AA459" s="90">
        <f t="shared" si="384"/>
        <v>109676.41666666667</v>
      </c>
      <c r="AB459" s="90">
        <f t="shared" si="384"/>
        <v>109676.41666666667</v>
      </c>
      <c r="AC459" s="90">
        <f t="shared" si="384"/>
        <v>109676.41666666667</v>
      </c>
      <c r="AD459" s="90">
        <f t="shared" si="384"/>
        <v>109676.41666666667</v>
      </c>
      <c r="AE459" s="91">
        <f t="shared" si="331"/>
        <v>1316117</v>
      </c>
      <c r="AF459" s="90">
        <f t="shared" si="379"/>
        <v>13670.88</v>
      </c>
      <c r="AG459" s="90">
        <f t="shared" si="380"/>
        <v>13670.88</v>
      </c>
      <c r="AH459" s="90">
        <f t="shared" si="381"/>
        <v>13670.88</v>
      </c>
      <c r="AI459" s="90">
        <f t="shared" si="382"/>
        <v>13670.88</v>
      </c>
      <c r="AJ459" s="91">
        <v>54683.519999999997</v>
      </c>
      <c r="AK459" s="92"/>
    </row>
    <row r="460" spans="1:37" x14ac:dyDescent="0.25">
      <c r="A460" s="86">
        <f>A459+1</f>
        <v>426</v>
      </c>
      <c r="B460" s="86"/>
      <c r="C460" s="86">
        <f t="shared" si="385"/>
        <v>10</v>
      </c>
      <c r="D460" s="87" t="s">
        <v>840</v>
      </c>
      <c r="E460" s="99">
        <v>978</v>
      </c>
      <c r="F460" s="77" t="str">
        <f t="shared" si="370"/>
        <v>от 900 до 1500 жителей</v>
      </c>
      <c r="G460" s="100">
        <f t="shared" si="371"/>
        <v>2</v>
      </c>
      <c r="H460" s="88" t="str">
        <f t="shared" si="328"/>
        <v>1</v>
      </c>
      <c r="I460" s="80" t="str">
        <f t="shared" si="372"/>
        <v>соответствует</v>
      </c>
      <c r="J460" s="80" t="str">
        <f t="shared" si="329"/>
        <v>1</v>
      </c>
      <c r="K460" s="80">
        <v>1</v>
      </c>
      <c r="L460" s="80" t="str">
        <f t="shared" si="373"/>
        <v>укомплектован</v>
      </c>
      <c r="M460" s="80" t="str">
        <f t="shared" si="330"/>
        <v>1</v>
      </c>
      <c r="N460" s="102">
        <v>0</v>
      </c>
      <c r="O460" s="81">
        <f t="shared" si="374"/>
        <v>1</v>
      </c>
      <c r="P460" s="89">
        <f t="shared" si="375"/>
        <v>2084951</v>
      </c>
      <c r="Q460" s="89">
        <f t="shared" si="376"/>
        <v>2084951</v>
      </c>
      <c r="R460" s="89">
        <f t="shared" si="377"/>
        <v>2084951</v>
      </c>
      <c r="S460" s="90">
        <f t="shared" si="383"/>
        <v>173745.91666666666</v>
      </c>
      <c r="T460" s="90">
        <f t="shared" si="384"/>
        <v>173745.91666666666</v>
      </c>
      <c r="U460" s="90">
        <f t="shared" si="384"/>
        <v>173745.91666666666</v>
      </c>
      <c r="V460" s="90">
        <f t="shared" si="384"/>
        <v>173745.91666666666</v>
      </c>
      <c r="W460" s="90">
        <f t="shared" si="384"/>
        <v>173745.91666666666</v>
      </c>
      <c r="X460" s="90">
        <f t="shared" si="384"/>
        <v>173745.91666666666</v>
      </c>
      <c r="Y460" s="90">
        <f t="shared" si="384"/>
        <v>173745.91666666666</v>
      </c>
      <c r="Z460" s="90">
        <f t="shared" si="384"/>
        <v>173745.91666666666</v>
      </c>
      <c r="AA460" s="90">
        <f t="shared" si="384"/>
        <v>173745.91666666666</v>
      </c>
      <c r="AB460" s="90">
        <f t="shared" si="384"/>
        <v>173745.91666666666</v>
      </c>
      <c r="AC460" s="90">
        <f t="shared" si="384"/>
        <v>173745.91666666666</v>
      </c>
      <c r="AD460" s="90">
        <f t="shared" si="384"/>
        <v>173745.91666666666</v>
      </c>
      <c r="AE460" s="91">
        <f t="shared" si="331"/>
        <v>2084951.0000000002</v>
      </c>
      <c r="AF460" s="90">
        <f t="shared" si="379"/>
        <v>11700</v>
      </c>
      <c r="AG460" s="90">
        <f t="shared" si="380"/>
        <v>11700</v>
      </c>
      <c r="AH460" s="90">
        <f t="shared" si="381"/>
        <v>11700</v>
      </c>
      <c r="AI460" s="90">
        <f t="shared" si="382"/>
        <v>11700</v>
      </c>
      <c r="AJ460" s="91">
        <v>46800</v>
      </c>
      <c r="AK460" s="92"/>
    </row>
    <row r="461" spans="1:37" x14ac:dyDescent="0.25">
      <c r="A461" s="86">
        <f>A460+1</f>
        <v>427</v>
      </c>
      <c r="B461" s="86"/>
      <c r="C461" s="86">
        <f>C460+1</f>
        <v>11</v>
      </c>
      <c r="D461" s="87" t="s">
        <v>841</v>
      </c>
      <c r="E461" s="99">
        <v>131</v>
      </c>
      <c r="F461" s="77" t="str">
        <f t="shared" si="370"/>
        <v>от 100 до 900 жителей</v>
      </c>
      <c r="G461" s="100">
        <f t="shared" si="371"/>
        <v>1</v>
      </c>
      <c r="H461" s="88" t="str">
        <f t="shared" si="328"/>
        <v>1</v>
      </c>
      <c r="I461" s="80" t="str">
        <f t="shared" si="372"/>
        <v>не соответствует</v>
      </c>
      <c r="J461" s="80" t="str">
        <f t="shared" si="329"/>
        <v>0,75</v>
      </c>
      <c r="K461" s="80">
        <v>0</v>
      </c>
      <c r="L461" s="80" t="str">
        <f t="shared" si="373"/>
        <v>укомплектован</v>
      </c>
      <c r="M461" s="80" t="str">
        <f t="shared" si="330"/>
        <v>1</v>
      </c>
      <c r="N461" s="102"/>
      <c r="O461" s="81">
        <f t="shared" si="374"/>
        <v>0.75</v>
      </c>
      <c r="P461" s="89">
        <f>IF(G461=0,$E$3*H461,IF(G461=4,$E$5*H461,IF(G461=1,$E$3,IF(G461=2,$E$4,IF(G461=3,$E$5)))))</f>
        <v>1316117</v>
      </c>
      <c r="Q461" s="89">
        <f t="shared" si="376"/>
        <v>987087.75</v>
      </c>
      <c r="R461" s="89">
        <f t="shared" si="377"/>
        <v>987088</v>
      </c>
      <c r="S461" s="90">
        <f t="shared" si="383"/>
        <v>82257.333333333328</v>
      </c>
      <c r="T461" s="90">
        <f t="shared" si="384"/>
        <v>82257.333333333328</v>
      </c>
      <c r="U461" s="90">
        <f t="shared" si="384"/>
        <v>82257.333333333328</v>
      </c>
      <c r="V461" s="90">
        <f t="shared" si="384"/>
        <v>82257.333333333328</v>
      </c>
      <c r="W461" s="90">
        <f t="shared" si="384"/>
        <v>82257.333333333328</v>
      </c>
      <c r="X461" s="90">
        <f t="shared" si="384"/>
        <v>82257.333333333328</v>
      </c>
      <c r="Y461" s="90">
        <f t="shared" si="384"/>
        <v>82257.333333333328</v>
      </c>
      <c r="Z461" s="90">
        <f t="shared" si="384"/>
        <v>82257.333333333328</v>
      </c>
      <c r="AA461" s="90">
        <f t="shared" si="384"/>
        <v>82257.333333333328</v>
      </c>
      <c r="AB461" s="90">
        <f t="shared" si="384"/>
        <v>82257.333333333328</v>
      </c>
      <c r="AC461" s="90">
        <f t="shared" si="384"/>
        <v>82257.333333333328</v>
      </c>
      <c r="AD461" s="90">
        <f t="shared" si="384"/>
        <v>82257.333333333328</v>
      </c>
      <c r="AE461" s="91">
        <f t="shared" si="331"/>
        <v>987088.00000000012</v>
      </c>
      <c r="AF461" s="90">
        <f t="shared" si="379"/>
        <v>13670.88</v>
      </c>
      <c r="AG461" s="90">
        <f t="shared" si="380"/>
        <v>13670.88</v>
      </c>
      <c r="AH461" s="90">
        <f t="shared" si="381"/>
        <v>13670.88</v>
      </c>
      <c r="AI461" s="90">
        <f t="shared" si="382"/>
        <v>13670.88</v>
      </c>
      <c r="AJ461" s="91">
        <v>54683.519999999997</v>
      </c>
      <c r="AK461" s="92"/>
    </row>
    <row r="462" spans="1:37" x14ac:dyDescent="0.25">
      <c r="A462" s="86">
        <f t="shared" si="365"/>
        <v>428</v>
      </c>
      <c r="B462" s="86"/>
      <c r="C462" s="86">
        <f t="shared" si="385"/>
        <v>12</v>
      </c>
      <c r="D462" s="87" t="s">
        <v>842</v>
      </c>
      <c r="E462" s="99">
        <v>243</v>
      </c>
      <c r="F462" s="77" t="str">
        <f t="shared" si="370"/>
        <v>от 100 до 900 жителей</v>
      </c>
      <c r="G462" s="100">
        <f t="shared" si="371"/>
        <v>1</v>
      </c>
      <c r="H462" s="88" t="str">
        <f t="shared" si="328"/>
        <v>1</v>
      </c>
      <c r="I462" s="80" t="str">
        <f t="shared" si="372"/>
        <v>не соответствует</v>
      </c>
      <c r="J462" s="80" t="str">
        <f t="shared" si="329"/>
        <v>0,75</v>
      </c>
      <c r="K462" s="80">
        <v>0</v>
      </c>
      <c r="L462" s="80" t="str">
        <f t="shared" si="373"/>
        <v>укомплектован</v>
      </c>
      <c r="M462" s="80" t="str">
        <f t="shared" si="330"/>
        <v>1</v>
      </c>
      <c r="N462" s="102"/>
      <c r="O462" s="81">
        <f t="shared" si="374"/>
        <v>0.75</v>
      </c>
      <c r="P462" s="89">
        <f>IF(G462=0,$E$3*H462,IF(G462=4,$E$5*H462,IF(G462=1,$E$3,IF(G462=2,$E$4,IF(G462=3,$E$5)))))</f>
        <v>1316117</v>
      </c>
      <c r="Q462" s="89">
        <f t="shared" si="376"/>
        <v>987087.75</v>
      </c>
      <c r="R462" s="89">
        <f t="shared" si="377"/>
        <v>987088</v>
      </c>
      <c r="S462" s="90">
        <f t="shared" si="383"/>
        <v>82257.333333333328</v>
      </c>
      <c r="T462" s="90">
        <f t="shared" si="384"/>
        <v>82257.333333333328</v>
      </c>
      <c r="U462" s="90">
        <f t="shared" si="384"/>
        <v>82257.333333333328</v>
      </c>
      <c r="V462" s="90">
        <f t="shared" si="384"/>
        <v>82257.333333333328</v>
      </c>
      <c r="W462" s="90">
        <f t="shared" si="384"/>
        <v>82257.333333333328</v>
      </c>
      <c r="X462" s="90">
        <f t="shared" si="384"/>
        <v>82257.333333333328</v>
      </c>
      <c r="Y462" s="90">
        <f t="shared" si="384"/>
        <v>82257.333333333328</v>
      </c>
      <c r="Z462" s="90">
        <f t="shared" si="384"/>
        <v>82257.333333333328</v>
      </c>
      <c r="AA462" s="90">
        <f t="shared" si="384"/>
        <v>82257.333333333328</v>
      </c>
      <c r="AB462" s="90">
        <f t="shared" si="384"/>
        <v>82257.333333333328</v>
      </c>
      <c r="AC462" s="90">
        <f t="shared" si="384"/>
        <v>82257.333333333328</v>
      </c>
      <c r="AD462" s="90">
        <f t="shared" si="384"/>
        <v>82257.333333333328</v>
      </c>
      <c r="AE462" s="91">
        <f t="shared" si="331"/>
        <v>987088.00000000012</v>
      </c>
      <c r="AF462" s="90">
        <f t="shared" si="379"/>
        <v>11700</v>
      </c>
      <c r="AG462" s="90">
        <f t="shared" si="380"/>
        <v>11700</v>
      </c>
      <c r="AH462" s="90">
        <f t="shared" si="381"/>
        <v>11700</v>
      </c>
      <c r="AI462" s="90">
        <f t="shared" si="382"/>
        <v>11700</v>
      </c>
      <c r="AJ462" s="91">
        <v>46800</v>
      </c>
      <c r="AK462" s="92"/>
    </row>
    <row r="463" spans="1:37" x14ac:dyDescent="0.25">
      <c r="A463" s="86">
        <f>A462+1</f>
        <v>429</v>
      </c>
      <c r="B463" s="86"/>
      <c r="C463" s="86">
        <f>C462+1</f>
        <v>13</v>
      </c>
      <c r="D463" s="87" t="s">
        <v>843</v>
      </c>
      <c r="E463" s="99">
        <v>451</v>
      </c>
      <c r="F463" s="77" t="str">
        <f t="shared" si="370"/>
        <v>от 100 до 900 жителей</v>
      </c>
      <c r="G463" s="100">
        <f t="shared" si="371"/>
        <v>1</v>
      </c>
      <c r="H463" s="88" t="str">
        <f t="shared" ref="H463:H471" si="386">IF(AND(E463&gt;0,E463&lt;=99),0.9,IF(E463&gt;=2000,1.1,"1"))</f>
        <v>1</v>
      </c>
      <c r="I463" s="80" t="str">
        <f t="shared" si="372"/>
        <v>не соответствует</v>
      </c>
      <c r="J463" s="80" t="str">
        <f t="shared" ref="J463:J471" si="387">IF(K463=0,"0,75",IF(K463=1,"1",))</f>
        <v>0,75</v>
      </c>
      <c r="K463" s="80">
        <v>0</v>
      </c>
      <c r="L463" s="80" t="str">
        <f t="shared" si="373"/>
        <v>укомплектован</v>
      </c>
      <c r="M463" s="80" t="str">
        <f t="shared" ref="M463:M471" si="388">IF(N463=0,"1",IF(N463=1,"0,25",))</f>
        <v>1</v>
      </c>
      <c r="N463" s="102"/>
      <c r="O463" s="81">
        <f t="shared" si="374"/>
        <v>0.75</v>
      </c>
      <c r="P463" s="89">
        <f t="shared" ref="P463:P471" si="389">IF(G463=0,$E$3*H463,IF(G463=4,$E$5*H463,IF(G463=1,$E$3,IF(G463=2,$E$4,IF(G463=3,$E$5)))))</f>
        <v>1316117</v>
      </c>
      <c r="Q463" s="89">
        <f t="shared" si="376"/>
        <v>987087.75</v>
      </c>
      <c r="R463" s="89">
        <f t="shared" si="377"/>
        <v>987088</v>
      </c>
      <c r="S463" s="90">
        <f t="shared" si="383"/>
        <v>82257.333333333328</v>
      </c>
      <c r="T463" s="90">
        <f t="shared" si="384"/>
        <v>82257.333333333328</v>
      </c>
      <c r="U463" s="90">
        <f t="shared" si="384"/>
        <v>82257.333333333328</v>
      </c>
      <c r="V463" s="90">
        <f t="shared" si="384"/>
        <v>82257.333333333328</v>
      </c>
      <c r="W463" s="90">
        <f t="shared" si="384"/>
        <v>82257.333333333328</v>
      </c>
      <c r="X463" s="90">
        <f t="shared" si="384"/>
        <v>82257.333333333328</v>
      </c>
      <c r="Y463" s="90">
        <f t="shared" si="384"/>
        <v>82257.333333333328</v>
      </c>
      <c r="Z463" s="90">
        <f t="shared" si="384"/>
        <v>82257.333333333328</v>
      </c>
      <c r="AA463" s="90">
        <f t="shared" si="384"/>
        <v>82257.333333333328</v>
      </c>
      <c r="AB463" s="90">
        <f t="shared" si="384"/>
        <v>82257.333333333328</v>
      </c>
      <c r="AC463" s="90">
        <f t="shared" si="384"/>
        <v>82257.333333333328</v>
      </c>
      <c r="AD463" s="90">
        <f t="shared" si="384"/>
        <v>82257.333333333328</v>
      </c>
      <c r="AE463" s="91">
        <f t="shared" ref="AE463:AE471" si="390">SUM(S463:AD463)</f>
        <v>987088.00000000012</v>
      </c>
      <c r="AF463" s="90">
        <f t="shared" si="379"/>
        <v>11700</v>
      </c>
      <c r="AG463" s="90">
        <f t="shared" si="380"/>
        <v>11700</v>
      </c>
      <c r="AH463" s="90">
        <f t="shared" si="381"/>
        <v>11700</v>
      </c>
      <c r="AI463" s="90">
        <f t="shared" si="382"/>
        <v>11700</v>
      </c>
      <c r="AJ463" s="91">
        <v>46800</v>
      </c>
      <c r="AK463" s="92"/>
    </row>
    <row r="464" spans="1:37" x14ac:dyDescent="0.25">
      <c r="A464" s="86">
        <f t="shared" si="365"/>
        <v>430</v>
      </c>
      <c r="B464" s="86"/>
      <c r="C464" s="86">
        <f t="shared" si="385"/>
        <v>14</v>
      </c>
      <c r="D464" s="87" t="s">
        <v>844</v>
      </c>
      <c r="E464" s="99">
        <v>56</v>
      </c>
      <c r="F464" s="77" t="str">
        <f t="shared" si="370"/>
        <v>до 100 жителей</v>
      </c>
      <c r="G464" s="100">
        <f t="shared" si="371"/>
        <v>0</v>
      </c>
      <c r="H464" s="88">
        <f t="shared" si="386"/>
        <v>0.9</v>
      </c>
      <c r="I464" s="80" t="str">
        <f t="shared" si="372"/>
        <v>не соответствует</v>
      </c>
      <c r="J464" s="80" t="str">
        <f t="shared" si="387"/>
        <v>0,75</v>
      </c>
      <c r="K464" s="80">
        <v>0</v>
      </c>
      <c r="L464" s="80" t="str">
        <f t="shared" si="373"/>
        <v>укомплектован</v>
      </c>
      <c r="M464" s="80" t="str">
        <f t="shared" si="388"/>
        <v>1</v>
      </c>
      <c r="N464" s="102">
        <v>0</v>
      </c>
      <c r="O464" s="81">
        <f t="shared" si="374"/>
        <v>0.67500000000000004</v>
      </c>
      <c r="P464" s="89">
        <f t="shared" si="389"/>
        <v>1184505.3</v>
      </c>
      <c r="Q464" s="89">
        <f t="shared" si="376"/>
        <v>888378.97500000009</v>
      </c>
      <c r="R464" s="89">
        <f t="shared" si="377"/>
        <v>888379</v>
      </c>
      <c r="S464" s="90">
        <f t="shared" si="383"/>
        <v>74031.583333333328</v>
      </c>
      <c r="T464" s="90">
        <f t="shared" si="384"/>
        <v>74031.583333333328</v>
      </c>
      <c r="U464" s="90">
        <f t="shared" si="384"/>
        <v>74031.583333333328</v>
      </c>
      <c r="V464" s="90">
        <f t="shared" si="384"/>
        <v>74031.583333333328</v>
      </c>
      <c r="W464" s="90">
        <f t="shared" si="384"/>
        <v>74031.583333333328</v>
      </c>
      <c r="X464" s="90">
        <f t="shared" si="384"/>
        <v>74031.583333333328</v>
      </c>
      <c r="Y464" s="90">
        <f t="shared" si="384"/>
        <v>74031.583333333328</v>
      </c>
      <c r="Z464" s="90">
        <f t="shared" si="384"/>
        <v>74031.583333333328</v>
      </c>
      <c r="AA464" s="90">
        <f t="shared" si="384"/>
        <v>74031.583333333328</v>
      </c>
      <c r="AB464" s="90">
        <f t="shared" si="384"/>
        <v>74031.583333333328</v>
      </c>
      <c r="AC464" s="90">
        <f t="shared" si="384"/>
        <v>74031.583333333328</v>
      </c>
      <c r="AD464" s="90">
        <f t="shared" si="384"/>
        <v>74031.583333333328</v>
      </c>
      <c r="AE464" s="91">
        <f t="shared" si="390"/>
        <v>888379.00000000012</v>
      </c>
      <c r="AF464" s="90">
        <f t="shared" si="379"/>
        <v>0</v>
      </c>
      <c r="AG464" s="90">
        <f t="shared" si="380"/>
        <v>0</v>
      </c>
      <c r="AH464" s="90">
        <f t="shared" si="381"/>
        <v>0</v>
      </c>
      <c r="AI464" s="90">
        <f t="shared" si="382"/>
        <v>0</v>
      </c>
      <c r="AJ464" s="91"/>
      <c r="AK464" s="92"/>
    </row>
    <row r="465" spans="1:39" x14ac:dyDescent="0.25">
      <c r="A465" s="86">
        <f t="shared" si="365"/>
        <v>431</v>
      </c>
      <c r="B465" s="86"/>
      <c r="C465" s="86">
        <f t="shared" si="385"/>
        <v>15</v>
      </c>
      <c r="D465" s="87" t="s">
        <v>845</v>
      </c>
      <c r="E465" s="99">
        <v>151</v>
      </c>
      <c r="F465" s="77" t="str">
        <f t="shared" si="370"/>
        <v>от 100 до 900 жителей</v>
      </c>
      <c r="G465" s="100">
        <f t="shared" si="371"/>
        <v>1</v>
      </c>
      <c r="H465" s="88" t="str">
        <f t="shared" si="386"/>
        <v>1</v>
      </c>
      <c r="I465" s="80" t="str">
        <f t="shared" si="372"/>
        <v>соответствует</v>
      </c>
      <c r="J465" s="80" t="str">
        <f t="shared" si="387"/>
        <v>1</v>
      </c>
      <c r="K465" s="80">
        <v>1</v>
      </c>
      <c r="L465" s="80" t="str">
        <f t="shared" si="373"/>
        <v>укомплектован</v>
      </c>
      <c r="M465" s="80" t="str">
        <f t="shared" si="388"/>
        <v>1</v>
      </c>
      <c r="N465" s="102"/>
      <c r="O465" s="81">
        <f t="shared" si="374"/>
        <v>1</v>
      </c>
      <c r="P465" s="89">
        <f t="shared" si="389"/>
        <v>1316117</v>
      </c>
      <c r="Q465" s="89">
        <f t="shared" si="376"/>
        <v>1316117</v>
      </c>
      <c r="R465" s="89">
        <f t="shared" si="377"/>
        <v>1316117</v>
      </c>
      <c r="S465" s="90">
        <f t="shared" si="383"/>
        <v>109676.41666666667</v>
      </c>
      <c r="T465" s="90">
        <f t="shared" si="384"/>
        <v>109676.41666666667</v>
      </c>
      <c r="U465" s="90">
        <f t="shared" si="384"/>
        <v>109676.41666666667</v>
      </c>
      <c r="V465" s="90">
        <f t="shared" si="384"/>
        <v>109676.41666666667</v>
      </c>
      <c r="W465" s="90">
        <f t="shared" si="384"/>
        <v>109676.41666666667</v>
      </c>
      <c r="X465" s="90">
        <f t="shared" si="384"/>
        <v>109676.41666666667</v>
      </c>
      <c r="Y465" s="90">
        <f t="shared" si="384"/>
        <v>109676.41666666667</v>
      </c>
      <c r="Z465" s="90">
        <f t="shared" si="384"/>
        <v>109676.41666666667</v>
      </c>
      <c r="AA465" s="90">
        <f t="shared" si="384"/>
        <v>109676.41666666667</v>
      </c>
      <c r="AB465" s="90">
        <f t="shared" si="384"/>
        <v>109676.41666666667</v>
      </c>
      <c r="AC465" s="90">
        <f t="shared" si="384"/>
        <v>109676.41666666667</v>
      </c>
      <c r="AD465" s="90">
        <f t="shared" si="384"/>
        <v>109676.41666666667</v>
      </c>
      <c r="AE465" s="91">
        <f t="shared" si="390"/>
        <v>1316117</v>
      </c>
      <c r="AF465" s="90">
        <f t="shared" si="379"/>
        <v>53270.879999999997</v>
      </c>
      <c r="AG465" s="90">
        <f t="shared" si="380"/>
        <v>53270.879999999997</v>
      </c>
      <c r="AH465" s="90">
        <f t="shared" si="381"/>
        <v>53270.879999999997</v>
      </c>
      <c r="AI465" s="90">
        <f t="shared" si="382"/>
        <v>53270.879999999997</v>
      </c>
      <c r="AJ465" s="91">
        <v>213083.51999999999</v>
      </c>
      <c r="AK465" s="92"/>
    </row>
    <row r="466" spans="1:39" x14ac:dyDescent="0.25">
      <c r="A466" s="86">
        <f t="shared" si="365"/>
        <v>432</v>
      </c>
      <c r="B466" s="86"/>
      <c r="C466" s="86">
        <f t="shared" si="385"/>
        <v>16</v>
      </c>
      <c r="D466" s="87" t="s">
        <v>846</v>
      </c>
      <c r="E466" s="99">
        <v>312</v>
      </c>
      <c r="F466" s="77" t="str">
        <f t="shared" si="370"/>
        <v>от 100 до 900 жителей</v>
      </c>
      <c r="G466" s="100">
        <f t="shared" si="371"/>
        <v>1</v>
      </c>
      <c r="H466" s="88" t="str">
        <f t="shared" si="386"/>
        <v>1</v>
      </c>
      <c r="I466" s="80" t="str">
        <f t="shared" si="372"/>
        <v>соответствует</v>
      </c>
      <c r="J466" s="80" t="str">
        <f t="shared" si="387"/>
        <v>1</v>
      </c>
      <c r="K466" s="80">
        <v>1</v>
      </c>
      <c r="L466" s="80" t="str">
        <f t="shared" si="373"/>
        <v>укомплектован</v>
      </c>
      <c r="M466" s="80" t="str">
        <f t="shared" si="388"/>
        <v>1</v>
      </c>
      <c r="N466" s="102"/>
      <c r="O466" s="81">
        <f t="shared" si="374"/>
        <v>1</v>
      </c>
      <c r="P466" s="89">
        <f t="shared" si="389"/>
        <v>1316117</v>
      </c>
      <c r="Q466" s="89">
        <f t="shared" si="376"/>
        <v>1316117</v>
      </c>
      <c r="R466" s="89">
        <f t="shared" si="377"/>
        <v>1316117</v>
      </c>
      <c r="S466" s="90">
        <f t="shared" si="383"/>
        <v>109676.41666666667</v>
      </c>
      <c r="T466" s="90">
        <f t="shared" si="384"/>
        <v>109676.41666666667</v>
      </c>
      <c r="U466" s="90">
        <f t="shared" si="384"/>
        <v>109676.41666666667</v>
      </c>
      <c r="V466" s="90">
        <f t="shared" si="384"/>
        <v>109676.41666666667</v>
      </c>
      <c r="W466" s="90">
        <f t="shared" si="384"/>
        <v>109676.41666666667</v>
      </c>
      <c r="X466" s="90">
        <f t="shared" si="384"/>
        <v>109676.41666666667</v>
      </c>
      <c r="Y466" s="90">
        <f t="shared" si="384"/>
        <v>109676.41666666667</v>
      </c>
      <c r="Z466" s="90">
        <f t="shared" si="384"/>
        <v>109676.41666666667</v>
      </c>
      <c r="AA466" s="90">
        <f t="shared" si="384"/>
        <v>109676.41666666667</v>
      </c>
      <c r="AB466" s="90">
        <f t="shared" si="384"/>
        <v>109676.41666666667</v>
      </c>
      <c r="AC466" s="90">
        <f t="shared" si="384"/>
        <v>109676.41666666667</v>
      </c>
      <c r="AD466" s="90">
        <f t="shared" si="384"/>
        <v>109676.41666666667</v>
      </c>
      <c r="AE466" s="91">
        <f t="shared" si="390"/>
        <v>1316117</v>
      </c>
      <c r="AF466" s="90">
        <f t="shared" si="379"/>
        <v>13670.88</v>
      </c>
      <c r="AG466" s="90">
        <f t="shared" si="380"/>
        <v>13670.88</v>
      </c>
      <c r="AH466" s="90">
        <f t="shared" si="381"/>
        <v>13670.88</v>
      </c>
      <c r="AI466" s="90">
        <f t="shared" si="382"/>
        <v>13670.88</v>
      </c>
      <c r="AJ466" s="91">
        <v>54683.519999999997</v>
      </c>
      <c r="AK466" s="92"/>
    </row>
    <row r="467" spans="1:39" x14ac:dyDescent="0.25">
      <c r="A467" s="86">
        <f>A466+1</f>
        <v>433</v>
      </c>
      <c r="B467" s="86"/>
      <c r="C467" s="86">
        <f t="shared" si="385"/>
        <v>17</v>
      </c>
      <c r="D467" s="87" t="s">
        <v>847</v>
      </c>
      <c r="E467" s="99">
        <v>460</v>
      </c>
      <c r="F467" s="77" t="str">
        <f t="shared" si="370"/>
        <v>от 100 до 900 жителей</v>
      </c>
      <c r="G467" s="100">
        <f t="shared" si="371"/>
        <v>1</v>
      </c>
      <c r="H467" s="88" t="str">
        <f t="shared" si="386"/>
        <v>1</v>
      </c>
      <c r="I467" s="80" t="str">
        <f t="shared" si="372"/>
        <v>соответствует</v>
      </c>
      <c r="J467" s="80" t="str">
        <f t="shared" si="387"/>
        <v>1</v>
      </c>
      <c r="K467" s="80">
        <v>1</v>
      </c>
      <c r="L467" s="80" t="str">
        <f t="shared" si="373"/>
        <v>укомплектован</v>
      </c>
      <c r="M467" s="80" t="str">
        <f t="shared" si="388"/>
        <v>1</v>
      </c>
      <c r="N467" s="102">
        <v>0</v>
      </c>
      <c r="O467" s="81">
        <f t="shared" si="374"/>
        <v>1</v>
      </c>
      <c r="P467" s="89">
        <f t="shared" si="389"/>
        <v>1316117</v>
      </c>
      <c r="Q467" s="89">
        <f t="shared" si="376"/>
        <v>1316117</v>
      </c>
      <c r="R467" s="89">
        <f t="shared" si="377"/>
        <v>1316117</v>
      </c>
      <c r="S467" s="90">
        <f t="shared" si="383"/>
        <v>109676.41666666667</v>
      </c>
      <c r="T467" s="90">
        <f t="shared" si="384"/>
        <v>109676.41666666667</v>
      </c>
      <c r="U467" s="90">
        <f t="shared" si="384"/>
        <v>109676.41666666667</v>
      </c>
      <c r="V467" s="90">
        <f t="shared" si="384"/>
        <v>109676.41666666667</v>
      </c>
      <c r="W467" s="90">
        <f t="shared" si="384"/>
        <v>109676.41666666667</v>
      </c>
      <c r="X467" s="90">
        <f t="shared" si="384"/>
        <v>109676.41666666667</v>
      </c>
      <c r="Y467" s="90">
        <f t="shared" si="384"/>
        <v>109676.41666666667</v>
      </c>
      <c r="Z467" s="90">
        <f t="shared" si="384"/>
        <v>109676.41666666667</v>
      </c>
      <c r="AA467" s="90">
        <f t="shared" si="384"/>
        <v>109676.41666666667</v>
      </c>
      <c r="AB467" s="90">
        <f t="shared" si="384"/>
        <v>109676.41666666667</v>
      </c>
      <c r="AC467" s="90">
        <f t="shared" si="384"/>
        <v>109676.41666666667</v>
      </c>
      <c r="AD467" s="90">
        <f t="shared" si="384"/>
        <v>109676.41666666667</v>
      </c>
      <c r="AE467" s="91">
        <f t="shared" si="390"/>
        <v>1316117</v>
      </c>
      <c r="AF467" s="90">
        <f t="shared" si="379"/>
        <v>11700</v>
      </c>
      <c r="AG467" s="90">
        <f t="shared" si="380"/>
        <v>11700</v>
      </c>
      <c r="AH467" s="90">
        <f t="shared" si="381"/>
        <v>11700</v>
      </c>
      <c r="AI467" s="90">
        <f t="shared" si="382"/>
        <v>11700</v>
      </c>
      <c r="AJ467" s="91">
        <v>46800</v>
      </c>
      <c r="AK467" s="92"/>
    </row>
    <row r="468" spans="1:39" x14ac:dyDescent="0.25">
      <c r="A468" s="86">
        <f>A467+1</f>
        <v>434</v>
      </c>
      <c r="B468" s="86"/>
      <c r="C468" s="86">
        <f t="shared" si="385"/>
        <v>18</v>
      </c>
      <c r="D468" s="87" t="s">
        <v>848</v>
      </c>
      <c r="E468" s="99">
        <v>439</v>
      </c>
      <c r="F468" s="77" t="str">
        <f t="shared" si="370"/>
        <v>от 100 до 900 жителей</v>
      </c>
      <c r="G468" s="100">
        <f t="shared" si="371"/>
        <v>1</v>
      </c>
      <c r="H468" s="88" t="str">
        <f t="shared" si="386"/>
        <v>1</v>
      </c>
      <c r="I468" s="80" t="str">
        <f t="shared" si="372"/>
        <v>не соответствует</v>
      </c>
      <c r="J468" s="80" t="str">
        <f t="shared" si="387"/>
        <v>0,75</v>
      </c>
      <c r="K468" s="80">
        <v>0</v>
      </c>
      <c r="L468" s="80" t="str">
        <f t="shared" si="373"/>
        <v>укомплектован</v>
      </c>
      <c r="M468" s="80" t="str">
        <f t="shared" si="388"/>
        <v>1</v>
      </c>
      <c r="N468" s="102"/>
      <c r="O468" s="81">
        <f t="shared" si="374"/>
        <v>0.75</v>
      </c>
      <c r="P468" s="89">
        <f t="shared" si="389"/>
        <v>1316117</v>
      </c>
      <c r="Q468" s="89">
        <f t="shared" si="376"/>
        <v>987087.75</v>
      </c>
      <c r="R468" s="89">
        <f t="shared" si="377"/>
        <v>987088</v>
      </c>
      <c r="S468" s="90">
        <f t="shared" si="383"/>
        <v>82257.333333333328</v>
      </c>
      <c r="T468" s="90">
        <f t="shared" ref="T468:AD471" si="391">S468</f>
        <v>82257.333333333328</v>
      </c>
      <c r="U468" s="90">
        <f t="shared" si="391"/>
        <v>82257.333333333328</v>
      </c>
      <c r="V468" s="90">
        <f t="shared" si="391"/>
        <v>82257.333333333328</v>
      </c>
      <c r="W468" s="90">
        <f t="shared" si="391"/>
        <v>82257.333333333328</v>
      </c>
      <c r="X468" s="90">
        <f t="shared" si="391"/>
        <v>82257.333333333328</v>
      </c>
      <c r="Y468" s="90">
        <f t="shared" si="391"/>
        <v>82257.333333333328</v>
      </c>
      <c r="Z468" s="90">
        <f t="shared" si="391"/>
        <v>82257.333333333328</v>
      </c>
      <c r="AA468" s="90">
        <f t="shared" si="391"/>
        <v>82257.333333333328</v>
      </c>
      <c r="AB468" s="90">
        <f t="shared" si="391"/>
        <v>82257.333333333328</v>
      </c>
      <c r="AC468" s="90">
        <f t="shared" si="391"/>
        <v>82257.333333333328</v>
      </c>
      <c r="AD468" s="90">
        <f t="shared" si="391"/>
        <v>82257.333333333328</v>
      </c>
      <c r="AE468" s="91">
        <f t="shared" si="390"/>
        <v>987088.00000000012</v>
      </c>
      <c r="AF468" s="90">
        <f t="shared" si="379"/>
        <v>11700</v>
      </c>
      <c r="AG468" s="90">
        <f t="shared" si="380"/>
        <v>11700</v>
      </c>
      <c r="AH468" s="90">
        <f t="shared" si="381"/>
        <v>11700</v>
      </c>
      <c r="AI468" s="90">
        <f t="shared" si="382"/>
        <v>11700</v>
      </c>
      <c r="AJ468" s="91">
        <v>46800</v>
      </c>
      <c r="AK468" s="92"/>
    </row>
    <row r="469" spans="1:39" ht="30" x14ac:dyDescent="0.25">
      <c r="A469" s="86">
        <f t="shared" si="365"/>
        <v>435</v>
      </c>
      <c r="B469" s="86"/>
      <c r="C469" s="86">
        <f t="shared" si="385"/>
        <v>19</v>
      </c>
      <c r="D469" s="87" t="s">
        <v>849</v>
      </c>
      <c r="E469" s="99">
        <v>98</v>
      </c>
      <c r="F469" s="77" t="str">
        <f t="shared" si="370"/>
        <v>до 100 жителей</v>
      </c>
      <c r="G469" s="100">
        <f t="shared" si="371"/>
        <v>0</v>
      </c>
      <c r="H469" s="88">
        <f t="shared" si="386"/>
        <v>0.9</v>
      </c>
      <c r="I469" s="80" t="str">
        <f t="shared" si="372"/>
        <v>не соответствует</v>
      </c>
      <c r="J469" s="80" t="str">
        <f t="shared" si="387"/>
        <v>0,75</v>
      </c>
      <c r="K469" s="80">
        <v>0</v>
      </c>
      <c r="L469" s="80" t="str">
        <f t="shared" si="373"/>
        <v>укомплектован</v>
      </c>
      <c r="M469" s="80" t="str">
        <f t="shared" si="388"/>
        <v>1</v>
      </c>
      <c r="N469" s="102">
        <v>0</v>
      </c>
      <c r="O469" s="81">
        <f t="shared" si="374"/>
        <v>0.67500000000000004</v>
      </c>
      <c r="P469" s="89">
        <f t="shared" si="389"/>
        <v>1184505.3</v>
      </c>
      <c r="Q469" s="89">
        <f t="shared" si="376"/>
        <v>888378.97500000009</v>
      </c>
      <c r="R469" s="89">
        <f t="shared" si="377"/>
        <v>888379</v>
      </c>
      <c r="S469" s="90">
        <f t="shared" si="383"/>
        <v>74031.583333333328</v>
      </c>
      <c r="T469" s="90">
        <f t="shared" si="391"/>
        <v>74031.583333333328</v>
      </c>
      <c r="U469" s="90">
        <f t="shared" si="391"/>
        <v>74031.583333333328</v>
      </c>
      <c r="V469" s="90">
        <f t="shared" si="391"/>
        <v>74031.583333333328</v>
      </c>
      <c r="W469" s="90">
        <f t="shared" si="391"/>
        <v>74031.583333333328</v>
      </c>
      <c r="X469" s="90">
        <f t="shared" si="391"/>
        <v>74031.583333333328</v>
      </c>
      <c r="Y469" s="90">
        <f t="shared" si="391"/>
        <v>74031.583333333328</v>
      </c>
      <c r="Z469" s="90">
        <f t="shared" si="391"/>
        <v>74031.583333333328</v>
      </c>
      <c r="AA469" s="90">
        <f t="shared" si="391"/>
        <v>74031.583333333328</v>
      </c>
      <c r="AB469" s="90">
        <f t="shared" si="391"/>
        <v>74031.583333333328</v>
      </c>
      <c r="AC469" s="90">
        <f t="shared" si="391"/>
        <v>74031.583333333328</v>
      </c>
      <c r="AD469" s="90">
        <f t="shared" si="391"/>
        <v>74031.583333333328</v>
      </c>
      <c r="AE469" s="91">
        <f t="shared" si="390"/>
        <v>888379.00000000012</v>
      </c>
      <c r="AF469" s="90">
        <f t="shared" si="379"/>
        <v>0</v>
      </c>
      <c r="AG469" s="90">
        <f t="shared" si="380"/>
        <v>0</v>
      </c>
      <c r="AH469" s="90">
        <f t="shared" si="381"/>
        <v>0</v>
      </c>
      <c r="AI469" s="90">
        <f t="shared" si="382"/>
        <v>0</v>
      </c>
      <c r="AJ469" s="91"/>
      <c r="AK469" s="92"/>
    </row>
    <row r="470" spans="1:39" s="127" customFormat="1" x14ac:dyDescent="0.25">
      <c r="A470" s="120">
        <f t="shared" si="365"/>
        <v>436</v>
      </c>
      <c r="B470" s="120"/>
      <c r="C470" s="120">
        <f t="shared" si="385"/>
        <v>20</v>
      </c>
      <c r="D470" s="121" t="s">
        <v>850</v>
      </c>
      <c r="E470" s="129">
        <v>400</v>
      </c>
      <c r="F470" s="130" t="str">
        <f t="shared" si="370"/>
        <v>от 100 до 900 жителей</v>
      </c>
      <c r="G470" s="131">
        <f t="shared" si="371"/>
        <v>1</v>
      </c>
      <c r="H470" s="132" t="str">
        <f t="shared" si="386"/>
        <v>1</v>
      </c>
      <c r="I470" s="133" t="str">
        <f t="shared" si="372"/>
        <v>не соответствует</v>
      </c>
      <c r="J470" s="133" t="str">
        <f t="shared" si="387"/>
        <v>0,75</v>
      </c>
      <c r="K470" s="133">
        <v>0</v>
      </c>
      <c r="L470" s="133" t="str">
        <f t="shared" si="373"/>
        <v>укомплектован</v>
      </c>
      <c r="M470" s="133" t="str">
        <f t="shared" si="388"/>
        <v>1</v>
      </c>
      <c r="N470" s="134"/>
      <c r="O470" s="122">
        <f t="shared" si="374"/>
        <v>0.75</v>
      </c>
      <c r="P470" s="123">
        <f t="shared" si="389"/>
        <v>1316117</v>
      </c>
      <c r="Q470" s="123">
        <f t="shared" si="376"/>
        <v>987087.75</v>
      </c>
      <c r="R470" s="123">
        <f t="shared" si="377"/>
        <v>987088</v>
      </c>
      <c r="S470" s="125">
        <f t="shared" si="383"/>
        <v>82257.333333333328</v>
      </c>
      <c r="T470" s="125">
        <f t="shared" si="391"/>
        <v>82257.333333333328</v>
      </c>
      <c r="U470" s="125">
        <f t="shared" si="391"/>
        <v>82257.333333333328</v>
      </c>
      <c r="V470" s="125">
        <f t="shared" si="391"/>
        <v>82257.333333333328</v>
      </c>
      <c r="W470" s="125">
        <f t="shared" si="391"/>
        <v>82257.333333333328</v>
      </c>
      <c r="X470" s="125">
        <f t="shared" si="391"/>
        <v>82257.333333333328</v>
      </c>
      <c r="Y470" s="125">
        <f t="shared" si="391"/>
        <v>82257.333333333328</v>
      </c>
      <c r="Z470" s="125">
        <f t="shared" si="391"/>
        <v>82257.333333333328</v>
      </c>
      <c r="AA470" s="125">
        <f t="shared" si="391"/>
        <v>82257.333333333328</v>
      </c>
      <c r="AB470" s="125">
        <f t="shared" si="391"/>
        <v>82257.333333333328</v>
      </c>
      <c r="AC470" s="125">
        <f t="shared" si="391"/>
        <v>82257.333333333328</v>
      </c>
      <c r="AD470" s="125">
        <f t="shared" si="391"/>
        <v>82257.333333333328</v>
      </c>
      <c r="AE470" s="124">
        <f t="shared" si="390"/>
        <v>987088.00000000012</v>
      </c>
      <c r="AF470" s="125">
        <f t="shared" si="379"/>
        <v>13670.88</v>
      </c>
      <c r="AG470" s="125">
        <f t="shared" si="380"/>
        <v>13670.88</v>
      </c>
      <c r="AH470" s="125">
        <f t="shared" si="381"/>
        <v>13670.88</v>
      </c>
      <c r="AI470" s="125">
        <f t="shared" si="382"/>
        <v>13670.88</v>
      </c>
      <c r="AJ470" s="124">
        <v>54683.519999999997</v>
      </c>
      <c r="AK470" s="126"/>
      <c r="AM470" s="128"/>
    </row>
    <row r="471" spans="1:39" x14ac:dyDescent="0.25">
      <c r="A471" s="86">
        <f>A470+1</f>
        <v>437</v>
      </c>
      <c r="B471" s="86"/>
      <c r="C471" s="86">
        <f t="shared" si="385"/>
        <v>21</v>
      </c>
      <c r="D471" s="87" t="s">
        <v>851</v>
      </c>
      <c r="E471" s="99">
        <v>794</v>
      </c>
      <c r="F471" s="77" t="str">
        <f t="shared" si="370"/>
        <v>от 100 до 900 жителей</v>
      </c>
      <c r="G471" s="100">
        <f t="shared" si="371"/>
        <v>1</v>
      </c>
      <c r="H471" s="88" t="str">
        <f t="shared" si="386"/>
        <v>1</v>
      </c>
      <c r="I471" s="80" t="str">
        <f t="shared" si="372"/>
        <v>не соответствует</v>
      </c>
      <c r="J471" s="80" t="str">
        <f t="shared" si="387"/>
        <v>0,75</v>
      </c>
      <c r="K471" s="80">
        <v>0</v>
      </c>
      <c r="L471" s="80" t="str">
        <f t="shared" si="373"/>
        <v>укомплектован</v>
      </c>
      <c r="M471" s="80" t="str">
        <f t="shared" si="388"/>
        <v>1</v>
      </c>
      <c r="N471" s="102"/>
      <c r="O471" s="81">
        <f t="shared" si="374"/>
        <v>0.75</v>
      </c>
      <c r="P471" s="89">
        <f t="shared" si="389"/>
        <v>1316117</v>
      </c>
      <c r="Q471" s="89">
        <f t="shared" si="376"/>
        <v>987087.75</v>
      </c>
      <c r="R471" s="89">
        <f t="shared" si="377"/>
        <v>987088</v>
      </c>
      <c r="S471" s="90">
        <f t="shared" si="383"/>
        <v>82257.333333333328</v>
      </c>
      <c r="T471" s="90">
        <f t="shared" si="391"/>
        <v>82257.333333333328</v>
      </c>
      <c r="U471" s="90">
        <f t="shared" si="391"/>
        <v>82257.333333333328</v>
      </c>
      <c r="V471" s="90">
        <f t="shared" si="391"/>
        <v>82257.333333333328</v>
      </c>
      <c r="W471" s="90">
        <f t="shared" si="391"/>
        <v>82257.333333333328</v>
      </c>
      <c r="X471" s="90">
        <f t="shared" si="391"/>
        <v>82257.333333333328</v>
      </c>
      <c r="Y471" s="90">
        <f t="shared" si="391"/>
        <v>82257.333333333328</v>
      </c>
      <c r="Z471" s="90">
        <f t="shared" si="391"/>
        <v>82257.333333333328</v>
      </c>
      <c r="AA471" s="90">
        <f t="shared" si="391"/>
        <v>82257.333333333328</v>
      </c>
      <c r="AB471" s="90">
        <f t="shared" si="391"/>
        <v>82257.333333333328</v>
      </c>
      <c r="AC471" s="90">
        <f t="shared" si="391"/>
        <v>82257.333333333328</v>
      </c>
      <c r="AD471" s="90">
        <f t="shared" si="391"/>
        <v>82257.333333333328</v>
      </c>
      <c r="AE471" s="91">
        <f t="shared" si="390"/>
        <v>987088.00000000012</v>
      </c>
      <c r="AF471" s="90">
        <f t="shared" si="379"/>
        <v>11700</v>
      </c>
      <c r="AG471" s="90">
        <f t="shared" si="380"/>
        <v>11700</v>
      </c>
      <c r="AH471" s="90">
        <f t="shared" si="381"/>
        <v>11700</v>
      </c>
      <c r="AI471" s="90">
        <f t="shared" si="382"/>
        <v>11700</v>
      </c>
      <c r="AJ471" s="91">
        <v>46800</v>
      </c>
      <c r="AK471" s="92"/>
    </row>
    <row r="472" spans="1:39" x14ac:dyDescent="0.25">
      <c r="A472" s="72"/>
      <c r="B472" s="72">
        <v>1</v>
      </c>
      <c r="C472" s="72"/>
      <c r="D472" s="135"/>
      <c r="E472" s="99"/>
      <c r="F472" s="96"/>
      <c r="G472" s="100"/>
      <c r="H472" s="88"/>
      <c r="I472" s="101"/>
      <c r="J472" s="101"/>
      <c r="K472" s="101"/>
      <c r="L472" s="101"/>
      <c r="M472" s="101"/>
      <c r="N472" s="102"/>
      <c r="O472" s="81"/>
      <c r="P472" s="82">
        <f t="shared" ref="P472:AC472" si="392">SUM(P12:P471)/2</f>
        <v>590897413.69999933</v>
      </c>
      <c r="Q472" s="82">
        <f t="shared" si="392"/>
        <v>459811522.22500044</v>
      </c>
      <c r="R472" s="82">
        <f t="shared" si="392"/>
        <v>432806521</v>
      </c>
      <c r="S472" s="83">
        <f t="shared" si="392"/>
        <v>36067210.083333425</v>
      </c>
      <c r="T472" s="83">
        <f t="shared" si="392"/>
        <v>36067210.083333425</v>
      </c>
      <c r="U472" s="83">
        <f t="shared" si="392"/>
        <v>36067210.083333425</v>
      </c>
      <c r="V472" s="83">
        <f t="shared" si="392"/>
        <v>36067210.083333425</v>
      </c>
      <c r="W472" s="83">
        <f t="shared" si="392"/>
        <v>36067210.083333425</v>
      </c>
      <c r="X472" s="83">
        <f t="shared" si="392"/>
        <v>36067210.083333425</v>
      </c>
      <c r="Y472" s="83">
        <f t="shared" si="392"/>
        <v>36067210.083333425</v>
      </c>
      <c r="Z472" s="83">
        <f t="shared" si="392"/>
        <v>36067210.083333425</v>
      </c>
      <c r="AA472" s="83">
        <f t="shared" si="392"/>
        <v>36067210.083333425</v>
      </c>
      <c r="AB472" s="83">
        <f t="shared" si="392"/>
        <v>36067210.083333425</v>
      </c>
      <c r="AC472" s="83">
        <f t="shared" si="392"/>
        <v>36067210.083333425</v>
      </c>
      <c r="AD472" s="83">
        <f>SUM(AD12:AD471)/2</f>
        <v>36067210.083333425</v>
      </c>
      <c r="AE472" s="84">
        <f>SUM(AE12:AE471)/2</f>
        <v>432806521</v>
      </c>
      <c r="AF472" s="85">
        <f>SUM(AF12:AF471)/2</f>
        <v>4374545.7599999942</v>
      </c>
      <c r="AG472" s="85">
        <f t="shared" ref="AG472:AI472" si="393">SUM(AG12:AG471)/2</f>
        <v>4374545.7599999942</v>
      </c>
      <c r="AH472" s="85">
        <f t="shared" si="393"/>
        <v>4374545.7599999942</v>
      </c>
      <c r="AI472" s="85">
        <f t="shared" si="393"/>
        <v>4374545.7599999942</v>
      </c>
      <c r="AJ472" s="84">
        <f>SUM(AJ12:AJ471)/2</f>
        <v>17498183.039999977</v>
      </c>
      <c r="AK472" s="94"/>
    </row>
    <row r="473" spans="1:39" x14ac:dyDescent="0.25">
      <c r="A473" s="56"/>
      <c r="B473" s="56"/>
      <c r="C473" s="56"/>
      <c r="D473" s="63"/>
      <c r="E473" s="136"/>
      <c r="F473" s="65"/>
      <c r="G473" s="137"/>
      <c r="H473" s="66"/>
      <c r="I473" s="55"/>
      <c r="J473" s="55"/>
      <c r="K473" s="55"/>
      <c r="L473" s="55"/>
      <c r="M473" s="55"/>
      <c r="P473" s="56"/>
      <c r="Q473" s="56"/>
      <c r="R473" s="138"/>
      <c r="S473" s="139"/>
      <c r="T473" s="56"/>
      <c r="U473" s="56"/>
      <c r="V473" s="138"/>
      <c r="W473" s="56"/>
      <c r="X473" s="56"/>
      <c r="Y473" s="56"/>
      <c r="Z473" s="56"/>
      <c r="AA473" s="56"/>
      <c r="AB473" s="56"/>
      <c r="AC473" s="56"/>
      <c r="AD473" s="140"/>
      <c r="AE473" s="141"/>
      <c r="AF473" s="142"/>
      <c r="AG473" s="142"/>
      <c r="AH473" s="142"/>
      <c r="AI473" s="142"/>
      <c r="AJ473" s="141"/>
      <c r="AK473" s="56"/>
    </row>
    <row r="474" spans="1:39" x14ac:dyDescent="0.25">
      <c r="A474" s="56" t="s">
        <v>852</v>
      </c>
      <c r="B474" s="56"/>
      <c r="C474" s="56"/>
      <c r="D474" s="63"/>
      <c r="E474" s="136"/>
      <c r="F474" s="65"/>
      <c r="G474" s="137"/>
      <c r="H474" s="66"/>
      <c r="I474" s="55"/>
      <c r="J474" s="55"/>
      <c r="K474" s="55"/>
      <c r="L474" s="55"/>
      <c r="M474" s="55"/>
      <c r="P474" s="56"/>
      <c r="Q474" s="56"/>
      <c r="R474" s="140"/>
      <c r="S474" s="140"/>
      <c r="T474" s="140"/>
      <c r="U474" s="140"/>
      <c r="V474" s="140"/>
      <c r="W474" s="140"/>
      <c r="X474" s="140"/>
      <c r="Y474" s="140"/>
      <c r="Z474" s="140"/>
      <c r="AA474" s="140"/>
      <c r="AB474" s="140"/>
      <c r="AC474" s="140"/>
      <c r="AD474" s="140"/>
      <c r="AE474" s="141"/>
      <c r="AF474" s="142"/>
      <c r="AG474" s="142"/>
      <c r="AH474" s="142"/>
      <c r="AI474" s="142"/>
      <c r="AJ474" s="141"/>
      <c r="AK474" s="56"/>
    </row>
    <row r="475" spans="1:39" x14ac:dyDescent="0.25">
      <c r="H475" s="48"/>
      <c r="K475" s="48"/>
      <c r="N475" s="48"/>
      <c r="O475" s="48"/>
      <c r="S475" s="143"/>
      <c r="AB475" s="144"/>
    </row>
    <row r="476" spans="1:39" x14ac:dyDescent="0.25">
      <c r="H476" s="48"/>
      <c r="K476" s="48"/>
      <c r="N476" s="48"/>
      <c r="O476" s="48"/>
      <c r="AB476" s="144"/>
    </row>
    <row r="480" spans="1:39" x14ac:dyDescent="0.25">
      <c r="AJ480" s="147"/>
    </row>
  </sheetData>
  <mergeCells count="24">
    <mergeCell ref="AK9:AK11"/>
    <mergeCell ref="O9:O11"/>
    <mergeCell ref="P9:P11"/>
    <mergeCell ref="Q9:Q11"/>
    <mergeCell ref="R9:R11"/>
    <mergeCell ref="S9:AD10"/>
    <mergeCell ref="AE9:AE11"/>
    <mergeCell ref="AF9:AJ10"/>
    <mergeCell ref="N9:N11"/>
    <mergeCell ref="A1:AK1"/>
    <mergeCell ref="A8:AK8"/>
    <mergeCell ref="A9:A11"/>
    <mergeCell ref="B9:B11"/>
    <mergeCell ref="C9:C11"/>
    <mergeCell ref="D9:D11"/>
    <mergeCell ref="E9:E11"/>
    <mergeCell ref="F9:F11"/>
    <mergeCell ref="G9:G11"/>
    <mergeCell ref="H9:H11"/>
    <mergeCell ref="I9:I11"/>
    <mergeCell ref="J9:J11"/>
    <mergeCell ref="K9:K11"/>
    <mergeCell ref="L9:L11"/>
    <mergeCell ref="M9:M11"/>
  </mergeCells>
  <conditionalFormatting sqref="AF13:AI471">
    <cfRule type="cellIs" dxfId="0" priority="1" operator="equal">
      <formula>0</formula>
    </cfRule>
  </conditionalFormatting>
  <printOptions horizontalCentered="1"/>
  <pageMargins left="0.70866141732283472" right="0.39370078740157483" top="0.39370078740157483" bottom="0.39370078740157483" header="0.31496062992125984" footer="0.31496062992125984"/>
  <pageSetup paperSize="9" scale="70" fitToHeight="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D67"/>
  <sheetViews>
    <sheetView topLeftCell="K1" zoomScale="73" zoomScaleNormal="73" workbookViewId="0">
      <selection activeCell="W1" sqref="W1:AD1"/>
    </sheetView>
  </sheetViews>
  <sheetFormatPr defaultRowHeight="15.75" x14ac:dyDescent="0.25"/>
  <cols>
    <col min="1" max="1" width="41.140625" style="4" customWidth="1"/>
    <col min="2" max="2" width="17.140625" style="5" customWidth="1"/>
    <col min="3" max="3" width="20.85546875" style="5" customWidth="1"/>
    <col min="4" max="4" width="21.85546875" style="5" customWidth="1"/>
    <col min="5" max="5" width="23.5703125" style="5" customWidth="1"/>
    <col min="6" max="6" width="19.140625" style="5" customWidth="1"/>
    <col min="7" max="7" width="16" style="5" customWidth="1"/>
    <col min="8" max="8" width="21.7109375" style="5" customWidth="1"/>
    <col min="9" max="9" width="23.85546875" style="5" customWidth="1"/>
    <col min="10" max="10" width="21.28515625" style="5" customWidth="1"/>
    <col min="11" max="11" width="23.28515625" style="5" customWidth="1"/>
    <col min="12" max="12" width="22" style="5" customWidth="1"/>
    <col min="13" max="13" width="23.5703125" style="5" customWidth="1"/>
    <col min="14" max="14" width="25.85546875" style="5" customWidth="1"/>
    <col min="15" max="15" width="23.42578125" style="5" customWidth="1"/>
    <col min="16" max="16" width="14.140625" style="5" customWidth="1"/>
    <col min="17" max="17" width="16.28515625" style="5" customWidth="1"/>
    <col min="18" max="18" width="12.42578125" style="5" customWidth="1"/>
    <col min="19" max="19" width="18.5703125" style="5" customWidth="1"/>
    <col min="20" max="20" width="19.5703125" style="5" customWidth="1"/>
    <col min="21" max="21" width="19.140625" style="5" customWidth="1"/>
    <col min="22" max="22" width="19.28515625" style="5" customWidth="1"/>
    <col min="23" max="23" width="21.140625" style="5" customWidth="1"/>
    <col min="24" max="24" width="15.85546875" style="5" customWidth="1"/>
    <col min="25" max="25" width="12.7109375" style="5" customWidth="1"/>
    <col min="26" max="26" width="14.28515625" style="5" customWidth="1"/>
    <col min="27" max="27" width="16" style="5" customWidth="1"/>
    <col min="28" max="28" width="18.140625" style="5" customWidth="1"/>
    <col min="29" max="29" width="13" style="5" customWidth="1"/>
    <col min="30" max="30" width="12.5703125" style="5" customWidth="1"/>
    <col min="31" max="16384" width="9.140625" style="5"/>
  </cols>
  <sheetData>
    <row r="1" spans="1:30" ht="18.75" x14ac:dyDescent="0.3">
      <c r="W1" s="189" t="s">
        <v>854</v>
      </c>
      <c r="X1" s="190"/>
      <c r="Y1" s="190"/>
      <c r="Z1" s="190"/>
      <c r="AA1" s="190"/>
      <c r="AB1" s="190"/>
      <c r="AC1" s="190"/>
      <c r="AD1" s="190"/>
    </row>
    <row r="3" spans="1:30" ht="31.5" customHeight="1" x14ac:dyDescent="0.25">
      <c r="B3" s="186" t="s">
        <v>0</v>
      </c>
      <c r="C3" s="186"/>
      <c r="D3" s="186"/>
      <c r="E3" s="186"/>
      <c r="F3" s="186"/>
      <c r="G3" s="186"/>
      <c r="H3" s="186"/>
      <c r="I3" s="186"/>
      <c r="J3" s="186"/>
      <c r="K3" s="186"/>
      <c r="L3" s="186"/>
      <c r="M3" s="186"/>
      <c r="N3" s="186"/>
      <c r="O3" s="186"/>
      <c r="P3" s="186"/>
      <c r="Q3" s="186"/>
      <c r="R3" s="186" t="s">
        <v>20</v>
      </c>
      <c r="S3" s="186"/>
      <c r="T3" s="186"/>
      <c r="U3" s="186"/>
      <c r="V3" s="186"/>
      <c r="W3" s="186"/>
      <c r="X3" s="186"/>
      <c r="Y3" s="186" t="s">
        <v>28</v>
      </c>
      <c r="Z3" s="186"/>
      <c r="AA3" s="186"/>
      <c r="AB3" s="186"/>
      <c r="AC3" s="186"/>
      <c r="AD3" s="191" t="s">
        <v>93</v>
      </c>
    </row>
    <row r="4" spans="1:30" ht="65.25" customHeight="1" x14ac:dyDescent="0.25">
      <c r="B4" s="186" t="s">
        <v>7</v>
      </c>
      <c r="C4" s="186"/>
      <c r="D4" s="186"/>
      <c r="E4" s="186"/>
      <c r="F4" s="186"/>
      <c r="G4" s="186"/>
      <c r="H4" s="186" t="s">
        <v>8</v>
      </c>
      <c r="I4" s="186"/>
      <c r="J4" s="186"/>
      <c r="K4" s="186"/>
      <c r="L4" s="186"/>
      <c r="M4" s="186"/>
      <c r="N4" s="186"/>
      <c r="O4" s="186"/>
      <c r="P4" s="186" t="s">
        <v>17</v>
      </c>
      <c r="Q4" s="186"/>
      <c r="R4" s="186" t="s">
        <v>7</v>
      </c>
      <c r="S4" s="186"/>
      <c r="T4" s="186"/>
      <c r="U4" s="186"/>
      <c r="V4" s="186"/>
      <c r="W4" s="186"/>
      <c r="X4" s="6" t="s">
        <v>17</v>
      </c>
      <c r="Y4" s="186" t="s">
        <v>7</v>
      </c>
      <c r="Z4" s="186"/>
      <c r="AA4" s="186"/>
      <c r="AB4" s="186"/>
      <c r="AC4" s="186"/>
      <c r="AD4" s="191"/>
    </row>
    <row r="5" spans="1:30" ht="228.75" customHeight="1" x14ac:dyDescent="0.25">
      <c r="A5" s="7" t="s">
        <v>92</v>
      </c>
      <c r="B5" s="8" t="s">
        <v>1</v>
      </c>
      <c r="C5" s="8" t="s">
        <v>2</v>
      </c>
      <c r="D5" s="8" t="s">
        <v>3</v>
      </c>
      <c r="E5" s="8" t="s">
        <v>4</v>
      </c>
      <c r="F5" s="8" t="s">
        <v>5</v>
      </c>
      <c r="G5" s="8" t="s">
        <v>6</v>
      </c>
      <c r="H5" s="8" t="s">
        <v>9</v>
      </c>
      <c r="I5" s="8" t="s">
        <v>10</v>
      </c>
      <c r="J5" s="8" t="s">
        <v>11</v>
      </c>
      <c r="K5" s="8" t="s">
        <v>12</v>
      </c>
      <c r="L5" s="8" t="s">
        <v>13</v>
      </c>
      <c r="M5" s="8" t="s">
        <v>14</v>
      </c>
      <c r="N5" s="8" t="s">
        <v>15</v>
      </c>
      <c r="O5" s="8" t="s">
        <v>16</v>
      </c>
      <c r="P5" s="8" t="s">
        <v>18</v>
      </c>
      <c r="Q5" s="8" t="s">
        <v>19</v>
      </c>
      <c r="R5" s="8" t="s">
        <v>21</v>
      </c>
      <c r="S5" s="8" t="s">
        <v>22</v>
      </c>
      <c r="T5" s="8" t="s">
        <v>23</v>
      </c>
      <c r="U5" s="8" t="s">
        <v>24</v>
      </c>
      <c r="V5" s="8" t="s">
        <v>25</v>
      </c>
      <c r="W5" s="8" t="s">
        <v>26</v>
      </c>
      <c r="X5" s="8" t="s">
        <v>27</v>
      </c>
      <c r="Y5" s="8" t="s">
        <v>29</v>
      </c>
      <c r="Z5" s="8" t="s">
        <v>30</v>
      </c>
      <c r="AA5" s="8" t="s">
        <v>31</v>
      </c>
      <c r="AB5" s="8" t="s">
        <v>32</v>
      </c>
      <c r="AC5" s="8" t="s">
        <v>33</v>
      </c>
      <c r="AD5" s="191"/>
    </row>
    <row r="6" spans="1:30" ht="39.75" customHeight="1" x14ac:dyDescent="0.25">
      <c r="A6" s="1" t="s">
        <v>34</v>
      </c>
      <c r="B6" s="9">
        <v>1</v>
      </c>
      <c r="C6" s="9">
        <v>1</v>
      </c>
      <c r="D6" s="9">
        <v>1</v>
      </c>
      <c r="E6" s="9">
        <v>1</v>
      </c>
      <c r="F6" s="9">
        <v>1</v>
      </c>
      <c r="G6" s="9">
        <v>1</v>
      </c>
      <c r="H6" s="9">
        <v>1</v>
      </c>
      <c r="I6" s="9">
        <v>1</v>
      </c>
      <c r="J6" s="9">
        <v>1</v>
      </c>
      <c r="K6" s="9">
        <v>1</v>
      </c>
      <c r="L6" s="9">
        <v>1</v>
      </c>
      <c r="M6" s="9">
        <v>1</v>
      </c>
      <c r="N6" s="9">
        <v>1</v>
      </c>
      <c r="O6" s="9">
        <v>1</v>
      </c>
      <c r="P6" s="9">
        <v>1</v>
      </c>
      <c r="Q6" s="9">
        <v>1</v>
      </c>
      <c r="R6" s="9">
        <v>1</v>
      </c>
      <c r="S6" s="9">
        <v>1</v>
      </c>
      <c r="T6" s="9">
        <v>1</v>
      </c>
      <c r="U6" s="9">
        <v>1</v>
      </c>
      <c r="V6" s="9">
        <v>1</v>
      </c>
      <c r="W6" s="9">
        <v>1</v>
      </c>
      <c r="X6" s="9">
        <v>1</v>
      </c>
      <c r="Y6" s="9">
        <v>1</v>
      </c>
      <c r="Z6" s="9">
        <v>1</v>
      </c>
      <c r="AA6" s="9">
        <v>1</v>
      </c>
      <c r="AB6" s="9">
        <v>1</v>
      </c>
      <c r="AC6" s="9">
        <v>1</v>
      </c>
      <c r="AD6" s="9">
        <f>SUM(B6:AC6)</f>
        <v>28</v>
      </c>
    </row>
    <row r="7" spans="1:30" ht="26.25" customHeight="1" x14ac:dyDescent="0.25">
      <c r="A7" s="1" t="s">
        <v>35</v>
      </c>
      <c r="B7" s="9">
        <v>1</v>
      </c>
      <c r="C7" s="9">
        <v>1</v>
      </c>
      <c r="D7" s="9">
        <v>1</v>
      </c>
      <c r="E7" s="9">
        <v>1</v>
      </c>
      <c r="F7" s="9">
        <v>1</v>
      </c>
      <c r="G7" s="9">
        <v>1</v>
      </c>
      <c r="H7" s="9">
        <v>1</v>
      </c>
      <c r="I7" s="9">
        <v>1</v>
      </c>
      <c r="J7" s="9">
        <v>1</v>
      </c>
      <c r="K7" s="9">
        <v>1</v>
      </c>
      <c r="L7" s="9">
        <v>1</v>
      </c>
      <c r="M7" s="9">
        <v>1</v>
      </c>
      <c r="N7" s="9">
        <v>1</v>
      </c>
      <c r="O7" s="9">
        <v>1</v>
      </c>
      <c r="P7" s="9">
        <v>1</v>
      </c>
      <c r="Q7" s="9">
        <v>1</v>
      </c>
      <c r="R7" s="9">
        <v>1</v>
      </c>
      <c r="S7" s="9">
        <v>1</v>
      </c>
      <c r="T7" s="9">
        <v>1</v>
      </c>
      <c r="U7" s="9">
        <v>1</v>
      </c>
      <c r="V7" s="9">
        <v>1</v>
      </c>
      <c r="W7" s="9">
        <v>1</v>
      </c>
      <c r="X7" s="9">
        <v>1</v>
      </c>
      <c r="Y7" s="9">
        <v>1</v>
      </c>
      <c r="Z7" s="9">
        <v>1</v>
      </c>
      <c r="AA7" s="9">
        <v>1</v>
      </c>
      <c r="AB7" s="9">
        <v>1</v>
      </c>
      <c r="AC7" s="9">
        <v>1</v>
      </c>
      <c r="AD7" s="9">
        <f t="shared" ref="AD7:AD63" si="0">SUM(B7:AC7)</f>
        <v>28</v>
      </c>
    </row>
    <row r="8" spans="1:30" ht="27" customHeight="1" x14ac:dyDescent="0.25">
      <c r="A8" s="1" t="s">
        <v>36</v>
      </c>
      <c r="B8" s="9">
        <v>1</v>
      </c>
      <c r="C8" s="9">
        <v>1</v>
      </c>
      <c r="D8" s="9">
        <v>1</v>
      </c>
      <c r="E8" s="9">
        <v>1</v>
      </c>
      <c r="F8" s="9">
        <v>1</v>
      </c>
      <c r="G8" s="9">
        <v>1</v>
      </c>
      <c r="H8" s="9">
        <v>1</v>
      </c>
      <c r="I8" s="9">
        <v>1</v>
      </c>
      <c r="J8" s="9">
        <v>1</v>
      </c>
      <c r="K8" s="9">
        <v>1</v>
      </c>
      <c r="L8" s="9">
        <v>1</v>
      </c>
      <c r="M8" s="9">
        <v>1</v>
      </c>
      <c r="N8" s="9">
        <v>1</v>
      </c>
      <c r="O8" s="9">
        <v>1</v>
      </c>
      <c r="P8" s="9">
        <v>1</v>
      </c>
      <c r="Q8" s="9">
        <v>1</v>
      </c>
      <c r="R8" s="9">
        <v>1</v>
      </c>
      <c r="S8" s="9">
        <v>1</v>
      </c>
      <c r="T8" s="9">
        <v>1</v>
      </c>
      <c r="U8" s="9">
        <v>1</v>
      </c>
      <c r="V8" s="9">
        <v>1</v>
      </c>
      <c r="W8" s="9">
        <v>1</v>
      </c>
      <c r="X8" s="9">
        <v>1</v>
      </c>
      <c r="Y8" s="9">
        <v>1</v>
      </c>
      <c r="Z8" s="9">
        <v>1</v>
      </c>
      <c r="AA8" s="9">
        <v>1</v>
      </c>
      <c r="AB8" s="9">
        <v>1</v>
      </c>
      <c r="AC8" s="9">
        <v>1</v>
      </c>
      <c r="AD8" s="9">
        <f t="shared" si="0"/>
        <v>28</v>
      </c>
    </row>
    <row r="9" spans="1:30" ht="33" customHeight="1" x14ac:dyDescent="0.25">
      <c r="A9" s="1" t="s">
        <v>37</v>
      </c>
      <c r="B9" s="10"/>
      <c r="C9" s="11"/>
      <c r="D9" s="11"/>
      <c r="E9" s="11"/>
      <c r="F9" s="11"/>
      <c r="G9" s="11"/>
      <c r="H9" s="11"/>
      <c r="I9" s="11"/>
      <c r="J9" s="11"/>
      <c r="K9" s="11"/>
      <c r="L9" s="11"/>
      <c r="M9" s="11"/>
      <c r="N9" s="11"/>
      <c r="O9" s="11"/>
      <c r="P9" s="11"/>
      <c r="Q9" s="11"/>
      <c r="R9" s="9">
        <v>1</v>
      </c>
      <c r="S9" s="9">
        <v>1</v>
      </c>
      <c r="T9" s="9">
        <v>1</v>
      </c>
      <c r="U9" s="9">
        <v>1</v>
      </c>
      <c r="V9" s="9">
        <v>1</v>
      </c>
      <c r="W9" s="9">
        <v>1</v>
      </c>
      <c r="X9" s="9">
        <v>1</v>
      </c>
      <c r="Y9" s="11"/>
      <c r="Z9" s="11"/>
      <c r="AA9" s="11"/>
      <c r="AB9" s="11"/>
      <c r="AC9" s="11"/>
      <c r="AD9" s="9">
        <f t="shared" si="0"/>
        <v>7</v>
      </c>
    </row>
    <row r="10" spans="1:30" ht="24.75" customHeight="1" x14ac:dyDescent="0.25">
      <c r="A10" s="1" t="s">
        <v>38</v>
      </c>
      <c r="B10" s="9">
        <v>1</v>
      </c>
      <c r="C10" s="9">
        <v>1</v>
      </c>
      <c r="D10" s="9">
        <v>1</v>
      </c>
      <c r="E10" s="9">
        <v>1</v>
      </c>
      <c r="F10" s="9">
        <v>1</v>
      </c>
      <c r="G10" s="9">
        <v>1</v>
      </c>
      <c r="H10" s="9">
        <v>1</v>
      </c>
      <c r="I10" s="9">
        <v>1</v>
      </c>
      <c r="J10" s="9">
        <v>1</v>
      </c>
      <c r="K10" s="9">
        <v>1</v>
      </c>
      <c r="L10" s="9">
        <v>1</v>
      </c>
      <c r="M10" s="9">
        <v>1</v>
      </c>
      <c r="N10" s="9">
        <v>1</v>
      </c>
      <c r="O10" s="9">
        <v>1</v>
      </c>
      <c r="P10" s="9">
        <v>1</v>
      </c>
      <c r="Q10" s="9">
        <v>1</v>
      </c>
      <c r="R10" s="9">
        <v>1</v>
      </c>
      <c r="S10" s="9">
        <v>1</v>
      </c>
      <c r="T10" s="9">
        <v>1</v>
      </c>
      <c r="U10" s="9">
        <v>1</v>
      </c>
      <c r="V10" s="9">
        <v>1</v>
      </c>
      <c r="W10" s="9">
        <v>1</v>
      </c>
      <c r="X10" s="9">
        <v>1</v>
      </c>
      <c r="Y10" s="9">
        <v>1</v>
      </c>
      <c r="Z10" s="9">
        <v>1</v>
      </c>
      <c r="AA10" s="9">
        <v>1</v>
      </c>
      <c r="AB10" s="9">
        <v>1</v>
      </c>
      <c r="AC10" s="9">
        <v>1</v>
      </c>
      <c r="AD10" s="9">
        <f t="shared" si="0"/>
        <v>28</v>
      </c>
    </row>
    <row r="11" spans="1:30" ht="30" x14ac:dyDescent="0.25">
      <c r="A11" s="1" t="s">
        <v>39</v>
      </c>
      <c r="B11" s="9">
        <v>1</v>
      </c>
      <c r="C11" s="9">
        <v>1</v>
      </c>
      <c r="D11" s="9">
        <v>1</v>
      </c>
      <c r="E11" s="9">
        <v>1</v>
      </c>
      <c r="F11" s="9">
        <v>1</v>
      </c>
      <c r="G11" s="9">
        <v>1</v>
      </c>
      <c r="H11" s="9">
        <v>1</v>
      </c>
      <c r="I11" s="9">
        <v>1</v>
      </c>
      <c r="J11" s="9">
        <v>1</v>
      </c>
      <c r="K11" s="9">
        <v>1</v>
      </c>
      <c r="L11" s="9">
        <v>1</v>
      </c>
      <c r="M11" s="9">
        <v>1</v>
      </c>
      <c r="N11" s="9">
        <v>1</v>
      </c>
      <c r="O11" s="9">
        <v>1</v>
      </c>
      <c r="P11" s="9">
        <v>1</v>
      </c>
      <c r="Q11" s="9">
        <v>1</v>
      </c>
      <c r="R11" s="9">
        <v>1</v>
      </c>
      <c r="S11" s="9">
        <v>1</v>
      </c>
      <c r="T11" s="9">
        <v>1</v>
      </c>
      <c r="U11" s="9">
        <v>1</v>
      </c>
      <c r="V11" s="9">
        <v>1</v>
      </c>
      <c r="W11" s="9">
        <v>1</v>
      </c>
      <c r="X11" s="9">
        <v>1</v>
      </c>
      <c r="Y11" s="9">
        <v>1</v>
      </c>
      <c r="Z11" s="9">
        <v>1</v>
      </c>
      <c r="AA11" s="9">
        <v>1</v>
      </c>
      <c r="AB11" s="9">
        <v>1</v>
      </c>
      <c r="AC11" s="9">
        <v>1</v>
      </c>
      <c r="AD11" s="9">
        <f t="shared" si="0"/>
        <v>28</v>
      </c>
    </row>
    <row r="12" spans="1:30" ht="22.5" customHeight="1" x14ac:dyDescent="0.25">
      <c r="A12" s="1" t="s">
        <v>40</v>
      </c>
      <c r="B12" s="9">
        <v>1</v>
      </c>
      <c r="C12" s="9">
        <v>1</v>
      </c>
      <c r="D12" s="9">
        <v>1</v>
      </c>
      <c r="E12" s="9">
        <v>1</v>
      </c>
      <c r="F12" s="9">
        <v>1</v>
      </c>
      <c r="G12" s="9">
        <v>1</v>
      </c>
      <c r="H12" s="9">
        <v>1</v>
      </c>
      <c r="I12" s="9">
        <v>1</v>
      </c>
      <c r="J12" s="9">
        <v>1</v>
      </c>
      <c r="K12" s="9">
        <v>1</v>
      </c>
      <c r="L12" s="9">
        <v>1</v>
      </c>
      <c r="M12" s="9">
        <v>1</v>
      </c>
      <c r="N12" s="9">
        <v>1</v>
      </c>
      <c r="O12" s="9">
        <v>1</v>
      </c>
      <c r="P12" s="9">
        <v>1</v>
      </c>
      <c r="Q12" s="9">
        <v>1</v>
      </c>
      <c r="R12" s="9">
        <v>1</v>
      </c>
      <c r="S12" s="9">
        <v>1</v>
      </c>
      <c r="T12" s="9">
        <v>1</v>
      </c>
      <c r="U12" s="9">
        <v>1</v>
      </c>
      <c r="V12" s="9">
        <v>1</v>
      </c>
      <c r="W12" s="9">
        <v>1</v>
      </c>
      <c r="X12" s="9">
        <v>1</v>
      </c>
      <c r="Y12" s="9">
        <v>1</v>
      </c>
      <c r="Z12" s="9">
        <v>1</v>
      </c>
      <c r="AA12" s="9">
        <v>1</v>
      </c>
      <c r="AB12" s="9">
        <v>1</v>
      </c>
      <c r="AC12" s="9">
        <v>1</v>
      </c>
      <c r="AD12" s="9">
        <f t="shared" si="0"/>
        <v>28</v>
      </c>
    </row>
    <row r="13" spans="1:30" x14ac:dyDescent="0.25">
      <c r="A13" s="1" t="s">
        <v>41</v>
      </c>
      <c r="B13" s="9">
        <v>1</v>
      </c>
      <c r="C13" s="9">
        <v>1</v>
      </c>
      <c r="D13" s="9">
        <v>1</v>
      </c>
      <c r="E13" s="9">
        <v>1</v>
      </c>
      <c r="F13" s="9">
        <v>1</v>
      </c>
      <c r="G13" s="9">
        <v>1</v>
      </c>
      <c r="H13" s="9">
        <v>1</v>
      </c>
      <c r="I13" s="9">
        <v>1</v>
      </c>
      <c r="J13" s="9">
        <v>1</v>
      </c>
      <c r="K13" s="9">
        <v>1</v>
      </c>
      <c r="L13" s="9">
        <v>1</v>
      </c>
      <c r="M13" s="9">
        <v>1</v>
      </c>
      <c r="N13" s="9">
        <v>1</v>
      </c>
      <c r="O13" s="9">
        <v>1</v>
      </c>
      <c r="P13" s="9">
        <v>1</v>
      </c>
      <c r="Q13" s="9">
        <v>1</v>
      </c>
      <c r="R13" s="9">
        <v>1</v>
      </c>
      <c r="S13" s="9">
        <v>1</v>
      </c>
      <c r="T13" s="9">
        <v>1</v>
      </c>
      <c r="U13" s="9">
        <v>1</v>
      </c>
      <c r="V13" s="9">
        <v>1</v>
      </c>
      <c r="W13" s="9">
        <v>1</v>
      </c>
      <c r="X13" s="9">
        <v>1</v>
      </c>
      <c r="Y13" s="9">
        <v>1</v>
      </c>
      <c r="Z13" s="9">
        <v>1</v>
      </c>
      <c r="AA13" s="9">
        <v>1</v>
      </c>
      <c r="AB13" s="9">
        <v>1</v>
      </c>
      <c r="AC13" s="9">
        <v>1</v>
      </c>
      <c r="AD13" s="9">
        <f t="shared" si="0"/>
        <v>28</v>
      </c>
    </row>
    <row r="14" spans="1:30" ht="30" x14ac:dyDescent="0.25">
      <c r="A14" s="1" t="s">
        <v>42</v>
      </c>
      <c r="B14" s="9">
        <v>1</v>
      </c>
      <c r="C14" s="9">
        <v>1</v>
      </c>
      <c r="D14" s="9">
        <v>1</v>
      </c>
      <c r="E14" s="9">
        <v>1</v>
      </c>
      <c r="F14" s="9">
        <v>1</v>
      </c>
      <c r="G14" s="9">
        <v>1</v>
      </c>
      <c r="H14" s="9">
        <v>1</v>
      </c>
      <c r="I14" s="9">
        <v>1</v>
      </c>
      <c r="J14" s="9">
        <v>1</v>
      </c>
      <c r="K14" s="9">
        <v>1</v>
      </c>
      <c r="L14" s="9">
        <v>1</v>
      </c>
      <c r="M14" s="9">
        <v>1</v>
      </c>
      <c r="N14" s="9">
        <v>1</v>
      </c>
      <c r="O14" s="9">
        <v>1</v>
      </c>
      <c r="P14" s="9">
        <v>1</v>
      </c>
      <c r="Q14" s="9">
        <v>1</v>
      </c>
      <c r="R14" s="11"/>
      <c r="S14" s="11"/>
      <c r="T14" s="11"/>
      <c r="U14" s="11"/>
      <c r="V14" s="11"/>
      <c r="W14" s="11"/>
      <c r="X14" s="11"/>
      <c r="Y14" s="9">
        <v>1</v>
      </c>
      <c r="Z14" s="9">
        <v>1</v>
      </c>
      <c r="AA14" s="9">
        <v>1</v>
      </c>
      <c r="AB14" s="9">
        <v>1</v>
      </c>
      <c r="AC14" s="9">
        <v>1</v>
      </c>
      <c r="AD14" s="9">
        <f t="shared" si="0"/>
        <v>21</v>
      </c>
    </row>
    <row r="15" spans="1:30" ht="45" x14ac:dyDescent="0.25">
      <c r="A15" s="1" t="s">
        <v>43</v>
      </c>
      <c r="B15" s="9">
        <v>1</v>
      </c>
      <c r="C15" s="9">
        <v>1</v>
      </c>
      <c r="D15" s="9">
        <v>1</v>
      </c>
      <c r="E15" s="9">
        <v>1</v>
      </c>
      <c r="F15" s="9">
        <v>1</v>
      </c>
      <c r="G15" s="9">
        <v>1</v>
      </c>
      <c r="H15" s="9">
        <v>1</v>
      </c>
      <c r="I15" s="9">
        <v>1</v>
      </c>
      <c r="J15" s="9">
        <v>1</v>
      </c>
      <c r="K15" s="9">
        <v>1</v>
      </c>
      <c r="L15" s="9">
        <v>1</v>
      </c>
      <c r="M15" s="9">
        <v>1</v>
      </c>
      <c r="N15" s="9">
        <v>1</v>
      </c>
      <c r="O15" s="9">
        <v>1</v>
      </c>
      <c r="P15" s="9">
        <v>1</v>
      </c>
      <c r="Q15" s="9">
        <v>1</v>
      </c>
      <c r="R15" s="9"/>
      <c r="S15" s="9"/>
      <c r="T15" s="9"/>
      <c r="U15" s="11"/>
      <c r="V15" s="11"/>
      <c r="W15" s="11"/>
      <c r="X15" s="11"/>
      <c r="Y15" s="9">
        <v>1</v>
      </c>
      <c r="Z15" s="9">
        <v>1</v>
      </c>
      <c r="AA15" s="9">
        <v>1</v>
      </c>
      <c r="AB15" s="9">
        <v>1</v>
      </c>
      <c r="AC15" s="9">
        <v>1</v>
      </c>
      <c r="AD15" s="9">
        <f t="shared" si="0"/>
        <v>21</v>
      </c>
    </row>
    <row r="16" spans="1:30" ht="53.25" customHeight="1" x14ac:dyDescent="0.25">
      <c r="A16" s="1" t="s">
        <v>44</v>
      </c>
      <c r="B16" s="9">
        <v>1</v>
      </c>
      <c r="C16" s="9">
        <v>1</v>
      </c>
      <c r="D16" s="9">
        <v>1</v>
      </c>
      <c r="E16" s="9">
        <v>1</v>
      </c>
      <c r="F16" s="9">
        <v>1</v>
      </c>
      <c r="G16" s="9">
        <v>1</v>
      </c>
      <c r="H16" s="9">
        <v>1</v>
      </c>
      <c r="I16" s="9">
        <v>1</v>
      </c>
      <c r="J16" s="9">
        <v>1</v>
      </c>
      <c r="K16" s="9">
        <v>1</v>
      </c>
      <c r="L16" s="9">
        <v>1</v>
      </c>
      <c r="M16" s="9">
        <v>1</v>
      </c>
      <c r="N16" s="9">
        <v>1</v>
      </c>
      <c r="O16" s="9">
        <v>1</v>
      </c>
      <c r="P16" s="9">
        <v>1</v>
      </c>
      <c r="Q16" s="9">
        <v>1</v>
      </c>
      <c r="R16" s="9">
        <v>1</v>
      </c>
      <c r="S16" s="9">
        <v>1</v>
      </c>
      <c r="T16" s="9">
        <v>1</v>
      </c>
      <c r="U16" s="9">
        <v>1</v>
      </c>
      <c r="V16" s="9">
        <v>1</v>
      </c>
      <c r="W16" s="9">
        <v>1</v>
      </c>
      <c r="X16" s="9">
        <v>1</v>
      </c>
      <c r="Y16" s="9">
        <v>1</v>
      </c>
      <c r="Z16" s="9">
        <v>1</v>
      </c>
      <c r="AA16" s="9">
        <v>1</v>
      </c>
      <c r="AB16" s="9">
        <v>1</v>
      </c>
      <c r="AC16" s="9">
        <v>1</v>
      </c>
      <c r="AD16" s="9">
        <f t="shared" si="0"/>
        <v>28</v>
      </c>
    </row>
    <row r="17" spans="1:30" ht="51.75" customHeight="1" x14ac:dyDescent="0.25">
      <c r="A17" s="1" t="s">
        <v>45</v>
      </c>
      <c r="B17" s="9">
        <v>1</v>
      </c>
      <c r="C17" s="9">
        <v>1</v>
      </c>
      <c r="D17" s="9">
        <v>1</v>
      </c>
      <c r="E17" s="9">
        <v>1</v>
      </c>
      <c r="F17" s="9">
        <v>1</v>
      </c>
      <c r="G17" s="9">
        <v>1</v>
      </c>
      <c r="H17" s="9">
        <v>1</v>
      </c>
      <c r="I17" s="9">
        <v>1</v>
      </c>
      <c r="J17" s="9">
        <v>1</v>
      </c>
      <c r="K17" s="9">
        <v>1</v>
      </c>
      <c r="L17" s="9">
        <v>1</v>
      </c>
      <c r="M17" s="9">
        <v>1</v>
      </c>
      <c r="N17" s="9">
        <v>1</v>
      </c>
      <c r="O17" s="9">
        <v>1</v>
      </c>
      <c r="P17" s="9">
        <v>1</v>
      </c>
      <c r="Q17" s="9">
        <v>1</v>
      </c>
      <c r="R17" s="9">
        <v>1</v>
      </c>
      <c r="S17" s="9">
        <v>1</v>
      </c>
      <c r="T17" s="9">
        <v>1</v>
      </c>
      <c r="U17" s="9">
        <v>1</v>
      </c>
      <c r="V17" s="9">
        <v>1</v>
      </c>
      <c r="W17" s="9">
        <v>1</v>
      </c>
      <c r="X17" s="9">
        <v>1</v>
      </c>
      <c r="Y17" s="9">
        <v>1</v>
      </c>
      <c r="Z17" s="9">
        <v>1</v>
      </c>
      <c r="AA17" s="9">
        <v>1</v>
      </c>
      <c r="AB17" s="9">
        <v>1</v>
      </c>
      <c r="AC17" s="9">
        <v>1</v>
      </c>
      <c r="AD17" s="9">
        <f t="shared" si="0"/>
        <v>28</v>
      </c>
    </row>
    <row r="18" spans="1:30" ht="38.25" customHeight="1" x14ac:dyDescent="0.25">
      <c r="A18" s="1" t="s">
        <v>46</v>
      </c>
      <c r="B18" s="9">
        <v>1</v>
      </c>
      <c r="C18" s="9">
        <v>1</v>
      </c>
      <c r="D18" s="9">
        <v>1</v>
      </c>
      <c r="E18" s="9">
        <v>1</v>
      </c>
      <c r="F18" s="9">
        <v>1</v>
      </c>
      <c r="G18" s="9">
        <v>1</v>
      </c>
      <c r="H18" s="9">
        <v>1</v>
      </c>
      <c r="I18" s="9">
        <v>1</v>
      </c>
      <c r="J18" s="9">
        <v>1</v>
      </c>
      <c r="K18" s="9">
        <v>1</v>
      </c>
      <c r="L18" s="9">
        <v>1</v>
      </c>
      <c r="M18" s="9">
        <v>1</v>
      </c>
      <c r="N18" s="9">
        <v>1</v>
      </c>
      <c r="O18" s="9">
        <v>1</v>
      </c>
      <c r="P18" s="9">
        <v>1</v>
      </c>
      <c r="Q18" s="9">
        <v>1</v>
      </c>
      <c r="R18" s="11"/>
      <c r="S18" s="11"/>
      <c r="T18" s="11"/>
      <c r="U18" s="11"/>
      <c r="V18" s="11"/>
      <c r="W18" s="11"/>
      <c r="X18" s="11"/>
      <c r="Y18" s="9">
        <v>1</v>
      </c>
      <c r="Z18" s="9">
        <v>1</v>
      </c>
      <c r="AA18" s="9">
        <v>1</v>
      </c>
      <c r="AB18" s="9">
        <v>1</v>
      </c>
      <c r="AC18" s="9">
        <v>1</v>
      </c>
      <c r="AD18" s="9">
        <f t="shared" si="0"/>
        <v>21</v>
      </c>
    </row>
    <row r="19" spans="1:30" ht="37.5" customHeight="1" x14ac:dyDescent="0.25">
      <c r="A19" s="1" t="s">
        <v>47</v>
      </c>
      <c r="B19" s="9">
        <v>1</v>
      </c>
      <c r="C19" s="9">
        <v>1</v>
      </c>
      <c r="D19" s="9">
        <v>1</v>
      </c>
      <c r="E19" s="9">
        <v>1</v>
      </c>
      <c r="F19" s="9">
        <v>1</v>
      </c>
      <c r="G19" s="9">
        <v>1</v>
      </c>
      <c r="H19" s="9">
        <v>1</v>
      </c>
      <c r="I19" s="9">
        <v>1</v>
      </c>
      <c r="J19" s="9">
        <v>1</v>
      </c>
      <c r="K19" s="9">
        <v>1</v>
      </c>
      <c r="L19" s="9">
        <v>1</v>
      </c>
      <c r="M19" s="9">
        <v>1</v>
      </c>
      <c r="N19" s="9">
        <v>1</v>
      </c>
      <c r="O19" s="9">
        <v>1</v>
      </c>
      <c r="P19" s="9">
        <v>1</v>
      </c>
      <c r="Q19" s="9">
        <v>1</v>
      </c>
      <c r="R19" s="9">
        <v>1</v>
      </c>
      <c r="S19" s="9">
        <v>1</v>
      </c>
      <c r="T19" s="9">
        <v>1</v>
      </c>
      <c r="U19" s="9">
        <v>1</v>
      </c>
      <c r="V19" s="9">
        <v>1</v>
      </c>
      <c r="W19" s="9">
        <v>1</v>
      </c>
      <c r="X19" s="9">
        <v>1</v>
      </c>
      <c r="Y19" s="9">
        <v>1</v>
      </c>
      <c r="Z19" s="9">
        <v>1</v>
      </c>
      <c r="AA19" s="9">
        <v>1</v>
      </c>
      <c r="AB19" s="9">
        <v>1</v>
      </c>
      <c r="AC19" s="9">
        <v>1</v>
      </c>
      <c r="AD19" s="9">
        <f t="shared" si="0"/>
        <v>28</v>
      </c>
    </row>
    <row r="20" spans="1:30" ht="36.75" customHeight="1" x14ac:dyDescent="0.25">
      <c r="A20" s="1" t="s">
        <v>48</v>
      </c>
      <c r="B20" s="11"/>
      <c r="C20" s="11"/>
      <c r="D20" s="11"/>
      <c r="E20" s="11"/>
      <c r="F20" s="11"/>
      <c r="G20" s="11"/>
      <c r="H20" s="11"/>
      <c r="I20" s="11"/>
      <c r="J20" s="11"/>
      <c r="K20" s="11"/>
      <c r="L20" s="11"/>
      <c r="M20" s="11"/>
      <c r="N20" s="11"/>
      <c r="O20" s="11"/>
      <c r="P20" s="11"/>
      <c r="Q20" s="11"/>
      <c r="R20" s="9">
        <v>1</v>
      </c>
      <c r="S20" s="9">
        <v>1</v>
      </c>
      <c r="T20" s="9">
        <v>1</v>
      </c>
      <c r="U20" s="9">
        <v>1</v>
      </c>
      <c r="V20" s="9">
        <v>1</v>
      </c>
      <c r="W20" s="9">
        <v>1</v>
      </c>
      <c r="X20" s="9">
        <v>1</v>
      </c>
      <c r="Y20" s="11"/>
      <c r="Z20" s="11"/>
      <c r="AA20" s="11"/>
      <c r="AB20" s="11"/>
      <c r="AC20" s="11"/>
      <c r="AD20" s="9">
        <f t="shared" si="0"/>
        <v>7</v>
      </c>
    </row>
    <row r="21" spans="1:30" ht="40.5" customHeight="1" x14ac:dyDescent="0.25">
      <c r="A21" s="1" t="s">
        <v>49</v>
      </c>
      <c r="B21" s="11"/>
      <c r="C21" s="11"/>
      <c r="D21" s="11"/>
      <c r="E21" s="11"/>
      <c r="F21" s="11"/>
      <c r="G21" s="11"/>
      <c r="H21" s="11"/>
      <c r="I21" s="11"/>
      <c r="J21" s="11"/>
      <c r="K21" s="11"/>
      <c r="L21" s="11"/>
      <c r="M21" s="11"/>
      <c r="N21" s="11"/>
      <c r="O21" s="11"/>
      <c r="P21" s="11"/>
      <c r="Q21" s="11"/>
      <c r="R21" s="9">
        <v>1</v>
      </c>
      <c r="S21" s="9">
        <v>1</v>
      </c>
      <c r="T21" s="9">
        <v>1</v>
      </c>
      <c r="U21" s="9">
        <v>1</v>
      </c>
      <c r="V21" s="9">
        <v>1</v>
      </c>
      <c r="W21" s="9">
        <v>1</v>
      </c>
      <c r="X21" s="9">
        <v>1</v>
      </c>
      <c r="Y21" s="11"/>
      <c r="Z21" s="11"/>
      <c r="AA21" s="11"/>
      <c r="AB21" s="11"/>
      <c r="AC21" s="11"/>
      <c r="AD21" s="9">
        <f t="shared" si="0"/>
        <v>7</v>
      </c>
    </row>
    <row r="22" spans="1:30" ht="48" customHeight="1" x14ac:dyDescent="0.25">
      <c r="A22" s="1" t="s">
        <v>50</v>
      </c>
      <c r="B22" s="9">
        <v>1</v>
      </c>
      <c r="C22" s="9">
        <v>1</v>
      </c>
      <c r="D22" s="9">
        <v>1</v>
      </c>
      <c r="E22" s="9">
        <v>1</v>
      </c>
      <c r="F22" s="9">
        <v>1</v>
      </c>
      <c r="G22" s="9">
        <v>1</v>
      </c>
      <c r="H22" s="9">
        <v>1</v>
      </c>
      <c r="I22" s="9">
        <v>1</v>
      </c>
      <c r="J22" s="9">
        <v>1</v>
      </c>
      <c r="K22" s="9">
        <v>1</v>
      </c>
      <c r="L22" s="9">
        <v>1</v>
      </c>
      <c r="M22" s="9">
        <v>1</v>
      </c>
      <c r="N22" s="9">
        <v>1</v>
      </c>
      <c r="O22" s="9">
        <v>1</v>
      </c>
      <c r="P22" s="9">
        <v>1</v>
      </c>
      <c r="Q22" s="9">
        <v>1</v>
      </c>
      <c r="R22" s="9">
        <v>1</v>
      </c>
      <c r="S22" s="9">
        <v>1</v>
      </c>
      <c r="T22" s="9">
        <v>1</v>
      </c>
      <c r="U22" s="9">
        <v>1</v>
      </c>
      <c r="V22" s="9">
        <v>1</v>
      </c>
      <c r="W22" s="9">
        <v>1</v>
      </c>
      <c r="X22" s="9">
        <v>1</v>
      </c>
      <c r="Y22" s="9">
        <v>1</v>
      </c>
      <c r="Z22" s="9">
        <v>1</v>
      </c>
      <c r="AA22" s="9">
        <v>1</v>
      </c>
      <c r="AB22" s="9">
        <v>1</v>
      </c>
      <c r="AC22" s="9">
        <v>1</v>
      </c>
      <c r="AD22" s="9">
        <f t="shared" si="0"/>
        <v>28</v>
      </c>
    </row>
    <row r="23" spans="1:30" ht="37.5" customHeight="1" x14ac:dyDescent="0.25">
      <c r="A23" s="1" t="s">
        <v>51</v>
      </c>
      <c r="B23" s="9">
        <v>1</v>
      </c>
      <c r="C23" s="9">
        <v>1</v>
      </c>
      <c r="D23" s="9">
        <v>1</v>
      </c>
      <c r="E23" s="9">
        <v>1</v>
      </c>
      <c r="F23" s="9">
        <v>1</v>
      </c>
      <c r="G23" s="9">
        <v>1</v>
      </c>
      <c r="H23" s="9">
        <v>1</v>
      </c>
      <c r="I23" s="9">
        <v>1</v>
      </c>
      <c r="J23" s="9">
        <v>1</v>
      </c>
      <c r="K23" s="9">
        <v>1</v>
      </c>
      <c r="L23" s="9">
        <v>1</v>
      </c>
      <c r="M23" s="9">
        <v>1</v>
      </c>
      <c r="N23" s="9">
        <v>1</v>
      </c>
      <c r="O23" s="9">
        <v>1</v>
      </c>
      <c r="P23" s="9">
        <v>1</v>
      </c>
      <c r="Q23" s="9">
        <v>1</v>
      </c>
      <c r="R23" s="11"/>
      <c r="S23" s="11"/>
      <c r="T23" s="11"/>
      <c r="U23" s="11"/>
      <c r="V23" s="11"/>
      <c r="W23" s="11"/>
      <c r="X23" s="11"/>
      <c r="Y23" s="9">
        <v>1</v>
      </c>
      <c r="Z23" s="9">
        <v>1</v>
      </c>
      <c r="AA23" s="9">
        <v>1</v>
      </c>
      <c r="AB23" s="9">
        <v>1</v>
      </c>
      <c r="AC23" s="9">
        <v>1</v>
      </c>
      <c r="AD23" s="9">
        <f t="shared" si="0"/>
        <v>21</v>
      </c>
    </row>
    <row r="24" spans="1:30" ht="51.75" customHeight="1" x14ac:dyDescent="0.25">
      <c r="A24" s="1" t="s">
        <v>52</v>
      </c>
      <c r="B24" s="9">
        <v>1</v>
      </c>
      <c r="C24" s="9">
        <v>1</v>
      </c>
      <c r="D24" s="9">
        <v>1</v>
      </c>
      <c r="E24" s="9">
        <v>1</v>
      </c>
      <c r="F24" s="9">
        <v>1</v>
      </c>
      <c r="G24" s="9">
        <v>1</v>
      </c>
      <c r="H24" s="9">
        <v>1</v>
      </c>
      <c r="I24" s="9">
        <v>1</v>
      </c>
      <c r="J24" s="9">
        <v>1</v>
      </c>
      <c r="K24" s="9">
        <v>1</v>
      </c>
      <c r="L24" s="9">
        <v>1</v>
      </c>
      <c r="M24" s="9">
        <v>1</v>
      </c>
      <c r="N24" s="9">
        <v>1</v>
      </c>
      <c r="O24" s="9">
        <v>1</v>
      </c>
      <c r="P24" s="9">
        <v>1</v>
      </c>
      <c r="Q24" s="9">
        <v>1</v>
      </c>
      <c r="R24" s="11"/>
      <c r="S24" s="11"/>
      <c r="T24" s="11"/>
      <c r="U24" s="11"/>
      <c r="V24" s="11"/>
      <c r="W24" s="11"/>
      <c r="X24" s="11"/>
      <c r="Y24" s="9">
        <v>1</v>
      </c>
      <c r="Z24" s="9">
        <v>1</v>
      </c>
      <c r="AA24" s="9">
        <v>1</v>
      </c>
      <c r="AB24" s="9">
        <v>1</v>
      </c>
      <c r="AC24" s="9">
        <v>1</v>
      </c>
      <c r="AD24" s="9">
        <f t="shared" si="0"/>
        <v>21</v>
      </c>
    </row>
    <row r="25" spans="1:30" ht="30.75" customHeight="1" x14ac:dyDescent="0.25">
      <c r="A25" s="1" t="s">
        <v>53</v>
      </c>
      <c r="B25" s="9">
        <v>1</v>
      </c>
      <c r="C25" s="9">
        <v>1</v>
      </c>
      <c r="D25" s="9">
        <v>1</v>
      </c>
      <c r="E25" s="9">
        <v>1</v>
      </c>
      <c r="F25" s="9">
        <v>1</v>
      </c>
      <c r="G25" s="9">
        <v>1</v>
      </c>
      <c r="H25" s="9">
        <v>1</v>
      </c>
      <c r="I25" s="9">
        <v>1</v>
      </c>
      <c r="J25" s="9">
        <v>1</v>
      </c>
      <c r="K25" s="9">
        <v>1</v>
      </c>
      <c r="L25" s="9">
        <v>1</v>
      </c>
      <c r="M25" s="9">
        <v>1</v>
      </c>
      <c r="N25" s="9">
        <v>1</v>
      </c>
      <c r="O25" s="9">
        <v>1</v>
      </c>
      <c r="P25" s="9">
        <v>1</v>
      </c>
      <c r="Q25" s="9">
        <v>1</v>
      </c>
      <c r="R25" s="11"/>
      <c r="S25" s="11"/>
      <c r="T25" s="11"/>
      <c r="U25" s="11"/>
      <c r="V25" s="11"/>
      <c r="W25" s="11"/>
      <c r="X25" s="11"/>
      <c r="Y25" s="9">
        <v>1</v>
      </c>
      <c r="Z25" s="9">
        <v>1</v>
      </c>
      <c r="AA25" s="9">
        <v>1</v>
      </c>
      <c r="AB25" s="9">
        <v>1</v>
      </c>
      <c r="AC25" s="9">
        <v>1</v>
      </c>
      <c r="AD25" s="9">
        <f t="shared" si="0"/>
        <v>21</v>
      </c>
    </row>
    <row r="26" spans="1:30" ht="30" x14ac:dyDescent="0.25">
      <c r="A26" s="2" t="s">
        <v>54</v>
      </c>
      <c r="B26" s="9">
        <v>1</v>
      </c>
      <c r="C26" s="9">
        <v>1</v>
      </c>
      <c r="D26" s="9">
        <v>1</v>
      </c>
      <c r="E26" s="9">
        <v>1</v>
      </c>
      <c r="F26" s="9">
        <v>1</v>
      </c>
      <c r="G26" s="9">
        <v>1</v>
      </c>
      <c r="H26" s="9">
        <v>1</v>
      </c>
      <c r="I26" s="9">
        <v>1</v>
      </c>
      <c r="J26" s="9">
        <v>1</v>
      </c>
      <c r="K26" s="9">
        <v>1</v>
      </c>
      <c r="L26" s="9">
        <v>1</v>
      </c>
      <c r="M26" s="9">
        <v>1</v>
      </c>
      <c r="N26" s="9">
        <v>1</v>
      </c>
      <c r="O26" s="9">
        <v>1</v>
      </c>
      <c r="P26" s="9">
        <v>1</v>
      </c>
      <c r="Q26" s="9">
        <v>1</v>
      </c>
      <c r="R26" s="11"/>
      <c r="S26" s="11"/>
      <c r="T26" s="11"/>
      <c r="U26" s="11"/>
      <c r="V26" s="11"/>
      <c r="W26" s="11"/>
      <c r="X26" s="11"/>
      <c r="Y26" s="9">
        <v>1</v>
      </c>
      <c r="Z26" s="9">
        <v>1</v>
      </c>
      <c r="AA26" s="9">
        <v>1</v>
      </c>
      <c r="AB26" s="9">
        <v>1</v>
      </c>
      <c r="AC26" s="9">
        <v>1</v>
      </c>
      <c r="AD26" s="9">
        <f t="shared" si="0"/>
        <v>21</v>
      </c>
    </row>
    <row r="27" spans="1:30" ht="19.5" customHeight="1" x14ac:dyDescent="0.25">
      <c r="A27" s="1" t="s">
        <v>55</v>
      </c>
      <c r="B27" s="9">
        <v>1</v>
      </c>
      <c r="C27" s="9">
        <v>1</v>
      </c>
      <c r="D27" s="9">
        <v>1</v>
      </c>
      <c r="E27" s="9">
        <v>1</v>
      </c>
      <c r="F27" s="9">
        <v>1</v>
      </c>
      <c r="G27" s="9">
        <v>1</v>
      </c>
      <c r="H27" s="9">
        <v>1</v>
      </c>
      <c r="I27" s="9">
        <v>1</v>
      </c>
      <c r="J27" s="9">
        <v>1</v>
      </c>
      <c r="K27" s="9">
        <v>1</v>
      </c>
      <c r="L27" s="9">
        <v>1</v>
      </c>
      <c r="M27" s="9">
        <v>1</v>
      </c>
      <c r="N27" s="9">
        <v>1</v>
      </c>
      <c r="O27" s="9">
        <v>1</v>
      </c>
      <c r="P27" s="9">
        <v>1</v>
      </c>
      <c r="Q27" s="9">
        <v>1</v>
      </c>
      <c r="R27" s="11"/>
      <c r="S27" s="11"/>
      <c r="T27" s="11"/>
      <c r="U27" s="11"/>
      <c r="V27" s="11"/>
      <c r="W27" s="11"/>
      <c r="X27" s="11"/>
      <c r="Y27" s="9">
        <v>1</v>
      </c>
      <c r="Z27" s="9">
        <v>1</v>
      </c>
      <c r="AA27" s="9">
        <v>1</v>
      </c>
      <c r="AB27" s="9">
        <v>1</v>
      </c>
      <c r="AC27" s="9">
        <v>1</v>
      </c>
      <c r="AD27" s="9">
        <f t="shared" si="0"/>
        <v>21</v>
      </c>
    </row>
    <row r="28" spans="1:30" ht="30" x14ac:dyDescent="0.25">
      <c r="A28" s="1" t="s">
        <v>56</v>
      </c>
      <c r="B28" s="9">
        <v>1</v>
      </c>
      <c r="C28" s="9">
        <v>1</v>
      </c>
      <c r="D28" s="9">
        <v>1</v>
      </c>
      <c r="E28" s="9">
        <v>1</v>
      </c>
      <c r="F28" s="9">
        <v>1</v>
      </c>
      <c r="G28" s="9">
        <v>1</v>
      </c>
      <c r="H28" s="9">
        <v>1</v>
      </c>
      <c r="I28" s="9">
        <v>1</v>
      </c>
      <c r="J28" s="9">
        <v>1</v>
      </c>
      <c r="K28" s="9">
        <v>1</v>
      </c>
      <c r="L28" s="9">
        <v>1</v>
      </c>
      <c r="M28" s="9">
        <v>1</v>
      </c>
      <c r="N28" s="9">
        <v>1</v>
      </c>
      <c r="O28" s="9">
        <v>1</v>
      </c>
      <c r="P28" s="9">
        <v>1</v>
      </c>
      <c r="Q28" s="9">
        <v>1</v>
      </c>
      <c r="R28" s="9">
        <v>1</v>
      </c>
      <c r="S28" s="9">
        <v>1</v>
      </c>
      <c r="T28" s="9">
        <v>1</v>
      </c>
      <c r="U28" s="9">
        <v>1</v>
      </c>
      <c r="V28" s="9">
        <v>1</v>
      </c>
      <c r="W28" s="9">
        <v>1</v>
      </c>
      <c r="X28" s="9">
        <v>1</v>
      </c>
      <c r="Y28" s="9">
        <v>1</v>
      </c>
      <c r="Z28" s="9">
        <v>1</v>
      </c>
      <c r="AA28" s="9">
        <v>1</v>
      </c>
      <c r="AB28" s="9">
        <v>1</v>
      </c>
      <c r="AC28" s="9">
        <v>1</v>
      </c>
      <c r="AD28" s="9">
        <f t="shared" si="0"/>
        <v>28</v>
      </c>
    </row>
    <row r="29" spans="1:30" ht="30" customHeight="1" x14ac:dyDescent="0.25">
      <c r="A29" s="1" t="s">
        <v>57</v>
      </c>
      <c r="B29" s="9">
        <v>1</v>
      </c>
      <c r="C29" s="9">
        <v>1</v>
      </c>
      <c r="D29" s="9">
        <v>1</v>
      </c>
      <c r="E29" s="9">
        <v>1</v>
      </c>
      <c r="F29" s="9">
        <v>1</v>
      </c>
      <c r="G29" s="9">
        <v>1</v>
      </c>
      <c r="H29" s="9">
        <v>1</v>
      </c>
      <c r="I29" s="9">
        <v>1</v>
      </c>
      <c r="J29" s="9">
        <v>1</v>
      </c>
      <c r="K29" s="9">
        <v>1</v>
      </c>
      <c r="L29" s="9">
        <v>1</v>
      </c>
      <c r="M29" s="9">
        <v>1</v>
      </c>
      <c r="N29" s="9">
        <v>1</v>
      </c>
      <c r="O29" s="9">
        <v>1</v>
      </c>
      <c r="P29" s="9">
        <v>1</v>
      </c>
      <c r="Q29" s="9">
        <v>1</v>
      </c>
      <c r="R29" s="11"/>
      <c r="S29" s="11"/>
      <c r="T29" s="11"/>
      <c r="U29" s="11"/>
      <c r="V29" s="11"/>
      <c r="W29" s="11"/>
      <c r="X29" s="11"/>
      <c r="Y29" s="9">
        <v>1</v>
      </c>
      <c r="Z29" s="9">
        <v>1</v>
      </c>
      <c r="AA29" s="9">
        <v>1</v>
      </c>
      <c r="AB29" s="9">
        <v>1</v>
      </c>
      <c r="AC29" s="9">
        <v>1</v>
      </c>
      <c r="AD29" s="9">
        <f t="shared" si="0"/>
        <v>21</v>
      </c>
    </row>
    <row r="30" spans="1:30" ht="27.75" customHeight="1" x14ac:dyDescent="0.25">
      <c r="A30" s="1" t="s">
        <v>58</v>
      </c>
      <c r="B30" s="11"/>
      <c r="C30" s="11"/>
      <c r="D30" s="11"/>
      <c r="E30" s="11"/>
      <c r="F30" s="11"/>
      <c r="G30" s="11"/>
      <c r="H30" s="11"/>
      <c r="I30" s="11"/>
      <c r="J30" s="11"/>
      <c r="K30" s="11"/>
      <c r="L30" s="11"/>
      <c r="M30" s="11"/>
      <c r="N30" s="11"/>
      <c r="O30" s="11"/>
      <c r="P30" s="11"/>
      <c r="Q30" s="11"/>
      <c r="R30" s="9">
        <v>1</v>
      </c>
      <c r="S30" s="9">
        <v>1</v>
      </c>
      <c r="T30" s="9">
        <v>1</v>
      </c>
      <c r="U30" s="9">
        <v>1</v>
      </c>
      <c r="V30" s="9">
        <v>1</v>
      </c>
      <c r="W30" s="9">
        <v>1</v>
      </c>
      <c r="X30" s="9">
        <v>1</v>
      </c>
      <c r="Y30" s="11"/>
      <c r="Z30" s="11"/>
      <c r="AA30" s="11"/>
      <c r="AB30" s="11"/>
      <c r="AC30" s="11"/>
      <c r="AD30" s="9">
        <f t="shared" si="0"/>
        <v>7</v>
      </c>
    </row>
    <row r="31" spans="1:30" ht="30" customHeight="1" x14ac:dyDescent="0.25">
      <c r="A31" s="1" t="s">
        <v>59</v>
      </c>
      <c r="B31" s="9">
        <v>1</v>
      </c>
      <c r="C31" s="9">
        <v>1</v>
      </c>
      <c r="D31" s="9">
        <v>1</v>
      </c>
      <c r="E31" s="9">
        <v>1</v>
      </c>
      <c r="F31" s="9">
        <v>1</v>
      </c>
      <c r="G31" s="9">
        <v>1</v>
      </c>
      <c r="H31" s="9">
        <v>1</v>
      </c>
      <c r="I31" s="9">
        <v>1</v>
      </c>
      <c r="J31" s="9">
        <v>1</v>
      </c>
      <c r="K31" s="9">
        <v>1</v>
      </c>
      <c r="L31" s="9">
        <v>1</v>
      </c>
      <c r="M31" s="9">
        <v>1</v>
      </c>
      <c r="N31" s="9">
        <v>1</v>
      </c>
      <c r="O31" s="9">
        <v>1</v>
      </c>
      <c r="P31" s="9">
        <v>1</v>
      </c>
      <c r="Q31" s="9">
        <v>1</v>
      </c>
      <c r="R31" s="9">
        <v>1</v>
      </c>
      <c r="S31" s="9">
        <v>1</v>
      </c>
      <c r="T31" s="9">
        <v>1</v>
      </c>
      <c r="U31" s="9">
        <v>1</v>
      </c>
      <c r="V31" s="9">
        <v>1</v>
      </c>
      <c r="W31" s="9">
        <v>1</v>
      </c>
      <c r="X31" s="9">
        <v>1</v>
      </c>
      <c r="Y31" s="9">
        <v>1</v>
      </c>
      <c r="Z31" s="9">
        <v>1</v>
      </c>
      <c r="AA31" s="9">
        <v>1</v>
      </c>
      <c r="AB31" s="9">
        <v>1</v>
      </c>
      <c r="AC31" s="9">
        <v>1</v>
      </c>
      <c r="AD31" s="9">
        <f t="shared" si="0"/>
        <v>28</v>
      </c>
    </row>
    <row r="32" spans="1:30" ht="30" x14ac:dyDescent="0.25">
      <c r="A32" s="1" t="s">
        <v>60</v>
      </c>
      <c r="B32" s="9">
        <v>1</v>
      </c>
      <c r="C32" s="9">
        <v>1</v>
      </c>
      <c r="D32" s="9">
        <v>1</v>
      </c>
      <c r="E32" s="9">
        <v>1</v>
      </c>
      <c r="F32" s="9">
        <v>1</v>
      </c>
      <c r="G32" s="9">
        <v>1</v>
      </c>
      <c r="H32" s="9">
        <v>1</v>
      </c>
      <c r="I32" s="9">
        <v>1</v>
      </c>
      <c r="J32" s="9">
        <v>1</v>
      </c>
      <c r="K32" s="9">
        <v>1</v>
      </c>
      <c r="L32" s="9">
        <v>1</v>
      </c>
      <c r="M32" s="9">
        <v>1</v>
      </c>
      <c r="N32" s="9">
        <v>1</v>
      </c>
      <c r="O32" s="9">
        <v>1</v>
      </c>
      <c r="P32" s="9">
        <v>1</v>
      </c>
      <c r="Q32" s="9">
        <v>1</v>
      </c>
      <c r="R32" s="9">
        <v>1</v>
      </c>
      <c r="S32" s="9">
        <v>1</v>
      </c>
      <c r="T32" s="9">
        <v>1</v>
      </c>
      <c r="U32" s="9">
        <v>1</v>
      </c>
      <c r="V32" s="9">
        <v>1</v>
      </c>
      <c r="W32" s="9">
        <v>1</v>
      </c>
      <c r="X32" s="9">
        <v>1</v>
      </c>
      <c r="Y32" s="9">
        <v>1</v>
      </c>
      <c r="Z32" s="9">
        <v>1</v>
      </c>
      <c r="AA32" s="9">
        <v>1</v>
      </c>
      <c r="AB32" s="9">
        <v>1</v>
      </c>
      <c r="AC32" s="9">
        <v>1</v>
      </c>
      <c r="AD32" s="9">
        <f t="shared" si="0"/>
        <v>28</v>
      </c>
    </row>
    <row r="33" spans="1:30" ht="30" x14ac:dyDescent="0.25">
      <c r="A33" s="1" t="s">
        <v>61</v>
      </c>
      <c r="B33" s="9">
        <v>1</v>
      </c>
      <c r="C33" s="9">
        <v>1</v>
      </c>
      <c r="D33" s="9">
        <v>1</v>
      </c>
      <c r="E33" s="9">
        <v>1</v>
      </c>
      <c r="F33" s="9">
        <v>1</v>
      </c>
      <c r="G33" s="9">
        <v>1</v>
      </c>
      <c r="H33" s="9">
        <v>1</v>
      </c>
      <c r="I33" s="9">
        <v>1</v>
      </c>
      <c r="J33" s="9">
        <v>1</v>
      </c>
      <c r="K33" s="9">
        <v>1</v>
      </c>
      <c r="L33" s="9">
        <v>1</v>
      </c>
      <c r="M33" s="9">
        <v>1</v>
      </c>
      <c r="N33" s="9">
        <v>1</v>
      </c>
      <c r="O33" s="9">
        <v>1</v>
      </c>
      <c r="P33" s="9">
        <v>1</v>
      </c>
      <c r="Q33" s="9">
        <v>1</v>
      </c>
      <c r="R33" s="9">
        <v>1</v>
      </c>
      <c r="S33" s="9">
        <v>1</v>
      </c>
      <c r="T33" s="9">
        <v>1</v>
      </c>
      <c r="U33" s="9">
        <v>1</v>
      </c>
      <c r="V33" s="9">
        <v>1</v>
      </c>
      <c r="W33" s="9">
        <v>1</v>
      </c>
      <c r="X33" s="9">
        <v>1</v>
      </c>
      <c r="Y33" s="9">
        <v>1</v>
      </c>
      <c r="Z33" s="9">
        <v>1</v>
      </c>
      <c r="AA33" s="9">
        <v>1</v>
      </c>
      <c r="AB33" s="9">
        <v>1</v>
      </c>
      <c r="AC33" s="9">
        <v>1</v>
      </c>
      <c r="AD33" s="9">
        <f t="shared" si="0"/>
        <v>28</v>
      </c>
    </row>
    <row r="34" spans="1:30" ht="33" customHeight="1" x14ac:dyDescent="0.25">
      <c r="A34" s="1" t="s">
        <v>62</v>
      </c>
      <c r="B34" s="9">
        <v>1</v>
      </c>
      <c r="C34" s="9">
        <v>1</v>
      </c>
      <c r="D34" s="9">
        <v>1</v>
      </c>
      <c r="E34" s="9">
        <v>1</v>
      </c>
      <c r="F34" s="9">
        <v>1</v>
      </c>
      <c r="G34" s="9">
        <v>1</v>
      </c>
      <c r="H34" s="9">
        <v>1</v>
      </c>
      <c r="I34" s="9">
        <v>1</v>
      </c>
      <c r="J34" s="9">
        <v>1</v>
      </c>
      <c r="K34" s="9">
        <v>1</v>
      </c>
      <c r="L34" s="9">
        <v>1</v>
      </c>
      <c r="M34" s="9">
        <v>1</v>
      </c>
      <c r="N34" s="9">
        <v>1</v>
      </c>
      <c r="O34" s="9">
        <v>1</v>
      </c>
      <c r="P34" s="9">
        <v>1</v>
      </c>
      <c r="Q34" s="9">
        <v>1</v>
      </c>
      <c r="R34" s="9">
        <v>1</v>
      </c>
      <c r="S34" s="9">
        <v>1</v>
      </c>
      <c r="T34" s="9">
        <v>1</v>
      </c>
      <c r="U34" s="9">
        <v>1</v>
      </c>
      <c r="V34" s="9">
        <v>1</v>
      </c>
      <c r="W34" s="9">
        <v>1</v>
      </c>
      <c r="X34" s="9">
        <v>1</v>
      </c>
      <c r="Y34" s="9">
        <v>1</v>
      </c>
      <c r="Z34" s="9">
        <v>1</v>
      </c>
      <c r="AA34" s="9">
        <v>1</v>
      </c>
      <c r="AB34" s="9">
        <v>1</v>
      </c>
      <c r="AC34" s="9">
        <v>1</v>
      </c>
      <c r="AD34" s="9">
        <f t="shared" si="0"/>
        <v>28</v>
      </c>
    </row>
    <row r="35" spans="1:30" ht="25.5" customHeight="1" x14ac:dyDescent="0.25">
      <c r="A35" s="1" t="s">
        <v>63</v>
      </c>
      <c r="B35" s="9">
        <v>1</v>
      </c>
      <c r="C35" s="9">
        <v>1</v>
      </c>
      <c r="D35" s="9">
        <v>1</v>
      </c>
      <c r="E35" s="9">
        <v>1</v>
      </c>
      <c r="F35" s="9">
        <v>1</v>
      </c>
      <c r="G35" s="9">
        <v>1</v>
      </c>
      <c r="H35" s="9">
        <v>1</v>
      </c>
      <c r="I35" s="9">
        <v>1</v>
      </c>
      <c r="J35" s="9">
        <v>1</v>
      </c>
      <c r="K35" s="9">
        <v>1</v>
      </c>
      <c r="L35" s="9">
        <v>1</v>
      </c>
      <c r="M35" s="9">
        <v>1</v>
      </c>
      <c r="N35" s="9">
        <v>1</v>
      </c>
      <c r="O35" s="9">
        <v>1</v>
      </c>
      <c r="P35" s="9">
        <v>1</v>
      </c>
      <c r="Q35" s="9">
        <v>1</v>
      </c>
      <c r="R35" s="9">
        <v>1</v>
      </c>
      <c r="S35" s="9">
        <v>1</v>
      </c>
      <c r="T35" s="9">
        <v>1</v>
      </c>
      <c r="U35" s="9">
        <v>1</v>
      </c>
      <c r="V35" s="9">
        <v>1</v>
      </c>
      <c r="W35" s="9">
        <v>1</v>
      </c>
      <c r="X35" s="9">
        <v>1</v>
      </c>
      <c r="Y35" s="9">
        <v>1</v>
      </c>
      <c r="Z35" s="9">
        <v>1</v>
      </c>
      <c r="AA35" s="9">
        <v>1</v>
      </c>
      <c r="AB35" s="9">
        <v>1</v>
      </c>
      <c r="AC35" s="9">
        <v>1</v>
      </c>
      <c r="AD35" s="9">
        <f t="shared" si="0"/>
        <v>28</v>
      </c>
    </row>
    <row r="36" spans="1:30" ht="43.5" customHeight="1" x14ac:dyDescent="0.25">
      <c r="A36" s="1" t="s">
        <v>64</v>
      </c>
      <c r="B36" s="9">
        <v>1</v>
      </c>
      <c r="C36" s="9">
        <v>1</v>
      </c>
      <c r="D36" s="9">
        <v>1</v>
      </c>
      <c r="E36" s="9">
        <v>1</v>
      </c>
      <c r="F36" s="9">
        <v>1</v>
      </c>
      <c r="G36" s="9">
        <v>1</v>
      </c>
      <c r="H36" s="9">
        <v>1</v>
      </c>
      <c r="I36" s="9">
        <v>1</v>
      </c>
      <c r="J36" s="9">
        <v>1</v>
      </c>
      <c r="K36" s="9">
        <v>1</v>
      </c>
      <c r="L36" s="9">
        <v>1</v>
      </c>
      <c r="M36" s="9">
        <v>1</v>
      </c>
      <c r="N36" s="9">
        <v>1</v>
      </c>
      <c r="O36" s="9">
        <v>1</v>
      </c>
      <c r="P36" s="9">
        <v>1</v>
      </c>
      <c r="Q36" s="9">
        <v>1</v>
      </c>
      <c r="R36" s="9">
        <v>1</v>
      </c>
      <c r="S36" s="9">
        <v>1</v>
      </c>
      <c r="T36" s="9">
        <v>1</v>
      </c>
      <c r="U36" s="9">
        <v>1</v>
      </c>
      <c r="V36" s="9">
        <v>1</v>
      </c>
      <c r="W36" s="9">
        <v>1</v>
      </c>
      <c r="X36" s="9">
        <v>1</v>
      </c>
      <c r="Y36" s="9">
        <v>1</v>
      </c>
      <c r="Z36" s="9">
        <v>1</v>
      </c>
      <c r="AA36" s="9">
        <v>1</v>
      </c>
      <c r="AB36" s="9">
        <v>1</v>
      </c>
      <c r="AC36" s="9">
        <v>1</v>
      </c>
      <c r="AD36" s="9">
        <f t="shared" si="0"/>
        <v>28</v>
      </c>
    </row>
    <row r="37" spans="1:30" ht="44.25" customHeight="1" x14ac:dyDescent="0.25">
      <c r="A37" s="1" t="s">
        <v>65</v>
      </c>
      <c r="B37" s="9">
        <v>1</v>
      </c>
      <c r="C37" s="9">
        <v>1</v>
      </c>
      <c r="D37" s="9">
        <v>1</v>
      </c>
      <c r="E37" s="9">
        <v>1</v>
      </c>
      <c r="F37" s="9">
        <v>1</v>
      </c>
      <c r="G37" s="9">
        <v>1</v>
      </c>
      <c r="H37" s="9">
        <v>1</v>
      </c>
      <c r="I37" s="9">
        <v>1</v>
      </c>
      <c r="J37" s="9">
        <v>1</v>
      </c>
      <c r="K37" s="9">
        <v>1</v>
      </c>
      <c r="L37" s="9">
        <v>1</v>
      </c>
      <c r="M37" s="9">
        <v>1</v>
      </c>
      <c r="N37" s="9">
        <v>1</v>
      </c>
      <c r="O37" s="9">
        <v>1</v>
      </c>
      <c r="P37" s="9">
        <v>1</v>
      </c>
      <c r="Q37" s="9">
        <v>1</v>
      </c>
      <c r="R37" s="12"/>
      <c r="S37" s="12"/>
      <c r="T37" s="12"/>
      <c r="U37" s="12"/>
      <c r="V37" s="12"/>
      <c r="W37" s="12"/>
      <c r="X37" s="12"/>
      <c r="Y37" s="9">
        <v>1</v>
      </c>
      <c r="Z37" s="9">
        <v>1</v>
      </c>
      <c r="AA37" s="9">
        <v>1</v>
      </c>
      <c r="AB37" s="9">
        <v>1</v>
      </c>
      <c r="AC37" s="9">
        <v>1</v>
      </c>
      <c r="AD37" s="9">
        <f t="shared" si="0"/>
        <v>21</v>
      </c>
    </row>
    <row r="38" spans="1:30" ht="48" customHeight="1" x14ac:dyDescent="0.25">
      <c r="A38" s="1" t="s">
        <v>66</v>
      </c>
      <c r="B38" s="11"/>
      <c r="C38" s="11"/>
      <c r="D38" s="11"/>
      <c r="E38" s="11"/>
      <c r="F38" s="11"/>
      <c r="G38" s="11"/>
      <c r="H38" s="11"/>
      <c r="I38" s="11"/>
      <c r="J38" s="11"/>
      <c r="K38" s="11"/>
      <c r="L38" s="11"/>
      <c r="M38" s="11"/>
      <c r="N38" s="11"/>
      <c r="O38" s="11"/>
      <c r="P38" s="11"/>
      <c r="Q38" s="11"/>
      <c r="R38" s="9">
        <v>1</v>
      </c>
      <c r="S38" s="9">
        <v>1</v>
      </c>
      <c r="T38" s="9">
        <v>1</v>
      </c>
      <c r="U38" s="9">
        <v>1</v>
      </c>
      <c r="V38" s="9">
        <v>1</v>
      </c>
      <c r="W38" s="9">
        <v>1</v>
      </c>
      <c r="X38" s="9">
        <v>1</v>
      </c>
      <c r="Y38" s="11"/>
      <c r="Z38" s="11"/>
      <c r="AA38" s="11"/>
      <c r="AB38" s="11"/>
      <c r="AC38" s="11"/>
      <c r="AD38" s="9">
        <f t="shared" si="0"/>
        <v>7</v>
      </c>
    </row>
    <row r="39" spans="1:30" ht="30" x14ac:dyDescent="0.25">
      <c r="A39" s="1" t="s">
        <v>67</v>
      </c>
      <c r="B39" s="9">
        <v>1</v>
      </c>
      <c r="C39" s="9">
        <v>1</v>
      </c>
      <c r="D39" s="9">
        <v>1</v>
      </c>
      <c r="E39" s="9">
        <v>1</v>
      </c>
      <c r="F39" s="9">
        <v>1</v>
      </c>
      <c r="G39" s="9">
        <v>1</v>
      </c>
      <c r="H39" s="9">
        <v>1</v>
      </c>
      <c r="I39" s="9">
        <v>1</v>
      </c>
      <c r="J39" s="9">
        <v>1</v>
      </c>
      <c r="K39" s="9">
        <v>1</v>
      </c>
      <c r="L39" s="9">
        <v>1</v>
      </c>
      <c r="M39" s="9">
        <v>1</v>
      </c>
      <c r="N39" s="9">
        <v>1</v>
      </c>
      <c r="O39" s="9">
        <v>1</v>
      </c>
      <c r="P39" s="9">
        <v>1</v>
      </c>
      <c r="Q39" s="9">
        <v>1</v>
      </c>
      <c r="R39" s="11"/>
      <c r="S39" s="11"/>
      <c r="T39" s="11"/>
      <c r="U39" s="11"/>
      <c r="V39" s="11"/>
      <c r="W39" s="11"/>
      <c r="X39" s="11"/>
      <c r="Y39" s="9">
        <v>1</v>
      </c>
      <c r="Z39" s="9">
        <v>1</v>
      </c>
      <c r="AA39" s="9">
        <v>1</v>
      </c>
      <c r="AB39" s="9">
        <v>1</v>
      </c>
      <c r="AC39" s="9">
        <v>1</v>
      </c>
      <c r="AD39" s="9">
        <f t="shared" si="0"/>
        <v>21</v>
      </c>
    </row>
    <row r="40" spans="1:30" x14ac:dyDescent="0.25">
      <c r="A40" s="1" t="s">
        <v>68</v>
      </c>
      <c r="B40" s="9">
        <v>1</v>
      </c>
      <c r="C40" s="9">
        <v>1</v>
      </c>
      <c r="D40" s="9">
        <v>1</v>
      </c>
      <c r="E40" s="9">
        <v>1</v>
      </c>
      <c r="F40" s="9">
        <v>1</v>
      </c>
      <c r="G40" s="9">
        <v>1</v>
      </c>
      <c r="H40" s="9">
        <v>1</v>
      </c>
      <c r="I40" s="9">
        <v>1</v>
      </c>
      <c r="J40" s="9">
        <v>1</v>
      </c>
      <c r="K40" s="9">
        <v>1</v>
      </c>
      <c r="L40" s="9">
        <v>1</v>
      </c>
      <c r="M40" s="9">
        <v>1</v>
      </c>
      <c r="N40" s="9">
        <v>1</v>
      </c>
      <c r="O40" s="9">
        <v>1</v>
      </c>
      <c r="P40" s="9">
        <v>1</v>
      </c>
      <c r="Q40" s="9">
        <v>1</v>
      </c>
      <c r="R40" s="11"/>
      <c r="S40" s="11"/>
      <c r="T40" s="11"/>
      <c r="U40" s="11"/>
      <c r="V40" s="11"/>
      <c r="W40" s="11"/>
      <c r="X40" s="11"/>
      <c r="Y40" s="9">
        <v>1</v>
      </c>
      <c r="Z40" s="9">
        <v>1</v>
      </c>
      <c r="AA40" s="9">
        <v>1</v>
      </c>
      <c r="AB40" s="9">
        <v>1</v>
      </c>
      <c r="AC40" s="9">
        <v>1</v>
      </c>
      <c r="AD40" s="9">
        <f t="shared" si="0"/>
        <v>21</v>
      </c>
    </row>
    <row r="41" spans="1:30" ht="30" x14ac:dyDescent="0.25">
      <c r="A41" s="2" t="s">
        <v>69</v>
      </c>
      <c r="B41" s="9">
        <v>1</v>
      </c>
      <c r="C41" s="9">
        <v>1</v>
      </c>
      <c r="D41" s="9">
        <v>1</v>
      </c>
      <c r="E41" s="9">
        <v>1</v>
      </c>
      <c r="F41" s="9">
        <v>1</v>
      </c>
      <c r="G41" s="9">
        <v>1</v>
      </c>
      <c r="H41" s="9">
        <v>1</v>
      </c>
      <c r="I41" s="9">
        <v>1</v>
      </c>
      <c r="J41" s="9">
        <v>1</v>
      </c>
      <c r="K41" s="9">
        <v>1</v>
      </c>
      <c r="L41" s="9">
        <v>1</v>
      </c>
      <c r="M41" s="9">
        <v>1</v>
      </c>
      <c r="N41" s="9">
        <v>1</v>
      </c>
      <c r="O41" s="9">
        <v>1</v>
      </c>
      <c r="P41" s="9">
        <v>1</v>
      </c>
      <c r="Q41" s="9">
        <v>1</v>
      </c>
      <c r="R41" s="9">
        <v>1</v>
      </c>
      <c r="S41" s="9">
        <v>1</v>
      </c>
      <c r="T41" s="9">
        <v>1</v>
      </c>
      <c r="U41" s="9">
        <v>1</v>
      </c>
      <c r="V41" s="9">
        <v>1</v>
      </c>
      <c r="W41" s="9">
        <v>1</v>
      </c>
      <c r="X41" s="9">
        <v>1</v>
      </c>
      <c r="Y41" s="9">
        <v>1</v>
      </c>
      <c r="Z41" s="9">
        <v>1</v>
      </c>
      <c r="AA41" s="9">
        <v>1</v>
      </c>
      <c r="AB41" s="9">
        <v>1</v>
      </c>
      <c r="AC41" s="9">
        <v>1</v>
      </c>
      <c r="AD41" s="9">
        <f t="shared" si="0"/>
        <v>28</v>
      </c>
    </row>
    <row r="42" spans="1:30" ht="24.75" customHeight="1" x14ac:dyDescent="0.25">
      <c r="A42" s="1" t="s">
        <v>70</v>
      </c>
      <c r="B42" s="9">
        <v>1</v>
      </c>
      <c r="C42" s="9">
        <v>1</v>
      </c>
      <c r="D42" s="9">
        <v>1</v>
      </c>
      <c r="E42" s="9">
        <v>1</v>
      </c>
      <c r="F42" s="9">
        <v>1</v>
      </c>
      <c r="G42" s="9">
        <v>1</v>
      </c>
      <c r="H42" s="9">
        <v>1</v>
      </c>
      <c r="I42" s="9">
        <v>1</v>
      </c>
      <c r="J42" s="9">
        <v>1</v>
      </c>
      <c r="K42" s="9">
        <v>1</v>
      </c>
      <c r="L42" s="9">
        <v>1</v>
      </c>
      <c r="M42" s="9">
        <v>1</v>
      </c>
      <c r="N42" s="9">
        <v>1</v>
      </c>
      <c r="O42" s="9">
        <v>1</v>
      </c>
      <c r="P42" s="9">
        <v>1</v>
      </c>
      <c r="Q42" s="9">
        <v>1</v>
      </c>
      <c r="R42" s="11"/>
      <c r="S42" s="11"/>
      <c r="T42" s="11"/>
      <c r="U42" s="11"/>
      <c r="V42" s="11"/>
      <c r="W42" s="11"/>
      <c r="X42" s="11"/>
      <c r="Y42" s="9">
        <v>1</v>
      </c>
      <c r="Z42" s="9">
        <v>1</v>
      </c>
      <c r="AA42" s="9">
        <v>1</v>
      </c>
      <c r="AB42" s="9">
        <v>1</v>
      </c>
      <c r="AC42" s="9">
        <v>1</v>
      </c>
      <c r="AD42" s="9">
        <f t="shared" si="0"/>
        <v>21</v>
      </c>
    </row>
    <row r="43" spans="1:30" ht="19.5" customHeight="1" x14ac:dyDescent="0.25">
      <c r="A43" s="1" t="s">
        <v>71</v>
      </c>
      <c r="B43" s="9">
        <v>1</v>
      </c>
      <c r="C43" s="9">
        <v>1</v>
      </c>
      <c r="D43" s="9">
        <v>1</v>
      </c>
      <c r="E43" s="9">
        <v>1</v>
      </c>
      <c r="F43" s="9">
        <v>1</v>
      </c>
      <c r="G43" s="9">
        <v>1</v>
      </c>
      <c r="H43" s="9">
        <v>1</v>
      </c>
      <c r="I43" s="9">
        <v>1</v>
      </c>
      <c r="J43" s="9">
        <v>1</v>
      </c>
      <c r="K43" s="9">
        <v>1</v>
      </c>
      <c r="L43" s="9">
        <v>1</v>
      </c>
      <c r="M43" s="9">
        <v>1</v>
      </c>
      <c r="N43" s="9">
        <v>1</v>
      </c>
      <c r="O43" s="9">
        <v>1</v>
      </c>
      <c r="P43" s="9">
        <v>1</v>
      </c>
      <c r="Q43" s="9">
        <v>1</v>
      </c>
      <c r="R43" s="9">
        <v>1</v>
      </c>
      <c r="S43" s="9">
        <v>1</v>
      </c>
      <c r="T43" s="9">
        <v>1</v>
      </c>
      <c r="U43" s="9">
        <v>1</v>
      </c>
      <c r="V43" s="9">
        <v>1</v>
      </c>
      <c r="W43" s="9">
        <v>1</v>
      </c>
      <c r="X43" s="9">
        <v>1</v>
      </c>
      <c r="Y43" s="9">
        <v>1</v>
      </c>
      <c r="Z43" s="9">
        <v>1</v>
      </c>
      <c r="AA43" s="9">
        <v>1</v>
      </c>
      <c r="AB43" s="9">
        <v>1</v>
      </c>
      <c r="AC43" s="9">
        <v>1</v>
      </c>
      <c r="AD43" s="9">
        <f t="shared" si="0"/>
        <v>28</v>
      </c>
    </row>
    <row r="44" spans="1:30" ht="21.75" customHeight="1" x14ac:dyDescent="0.25">
      <c r="A44" s="1" t="s">
        <v>72</v>
      </c>
      <c r="B44" s="9">
        <v>1</v>
      </c>
      <c r="C44" s="9">
        <v>1</v>
      </c>
      <c r="D44" s="9">
        <v>1</v>
      </c>
      <c r="E44" s="9">
        <v>1</v>
      </c>
      <c r="F44" s="9">
        <v>1</v>
      </c>
      <c r="G44" s="9">
        <v>1</v>
      </c>
      <c r="H44" s="9">
        <v>1</v>
      </c>
      <c r="I44" s="9">
        <v>1</v>
      </c>
      <c r="J44" s="9">
        <v>1</v>
      </c>
      <c r="K44" s="9">
        <v>1</v>
      </c>
      <c r="L44" s="9">
        <v>1</v>
      </c>
      <c r="M44" s="9">
        <v>1</v>
      </c>
      <c r="N44" s="9">
        <v>1</v>
      </c>
      <c r="O44" s="9">
        <v>1</v>
      </c>
      <c r="P44" s="9">
        <v>1</v>
      </c>
      <c r="Q44" s="9">
        <v>1</v>
      </c>
      <c r="R44" s="9">
        <v>1</v>
      </c>
      <c r="S44" s="9">
        <v>1</v>
      </c>
      <c r="T44" s="9">
        <v>1</v>
      </c>
      <c r="U44" s="9">
        <v>1</v>
      </c>
      <c r="V44" s="9">
        <v>1</v>
      </c>
      <c r="W44" s="9">
        <v>1</v>
      </c>
      <c r="X44" s="9">
        <v>1</v>
      </c>
      <c r="Y44" s="9">
        <v>1</v>
      </c>
      <c r="Z44" s="9">
        <v>1</v>
      </c>
      <c r="AA44" s="9">
        <v>1</v>
      </c>
      <c r="AB44" s="9">
        <v>1</v>
      </c>
      <c r="AC44" s="9">
        <v>1</v>
      </c>
      <c r="AD44" s="9">
        <f t="shared" si="0"/>
        <v>28</v>
      </c>
    </row>
    <row r="45" spans="1:30" ht="30" x14ac:dyDescent="0.25">
      <c r="A45" s="1" t="s">
        <v>73</v>
      </c>
      <c r="B45" s="9">
        <v>1</v>
      </c>
      <c r="C45" s="9">
        <v>1</v>
      </c>
      <c r="D45" s="9">
        <v>1</v>
      </c>
      <c r="E45" s="9">
        <v>1</v>
      </c>
      <c r="F45" s="9">
        <v>1</v>
      </c>
      <c r="G45" s="9">
        <v>1</v>
      </c>
      <c r="H45" s="9">
        <v>1</v>
      </c>
      <c r="I45" s="9">
        <v>1</v>
      </c>
      <c r="J45" s="9">
        <v>1</v>
      </c>
      <c r="K45" s="9">
        <v>1</v>
      </c>
      <c r="L45" s="9">
        <v>1</v>
      </c>
      <c r="M45" s="9">
        <v>1</v>
      </c>
      <c r="N45" s="9">
        <v>1</v>
      </c>
      <c r="O45" s="9">
        <v>1</v>
      </c>
      <c r="P45" s="9">
        <v>1</v>
      </c>
      <c r="Q45" s="9">
        <v>1</v>
      </c>
      <c r="R45" s="11"/>
      <c r="S45" s="11"/>
      <c r="T45" s="11"/>
      <c r="U45" s="11"/>
      <c r="V45" s="11"/>
      <c r="W45" s="11"/>
      <c r="X45" s="11"/>
      <c r="Y45" s="9">
        <v>1</v>
      </c>
      <c r="Z45" s="9">
        <v>1</v>
      </c>
      <c r="AA45" s="9">
        <v>1</v>
      </c>
      <c r="AB45" s="9">
        <v>1</v>
      </c>
      <c r="AC45" s="9">
        <v>1</v>
      </c>
      <c r="AD45" s="9">
        <f t="shared" si="0"/>
        <v>21</v>
      </c>
    </row>
    <row r="46" spans="1:30" ht="27.75" customHeight="1" x14ac:dyDescent="0.25">
      <c r="A46" s="1" t="s">
        <v>74</v>
      </c>
      <c r="B46" s="9">
        <v>1</v>
      </c>
      <c r="C46" s="9">
        <v>1</v>
      </c>
      <c r="D46" s="9">
        <v>1</v>
      </c>
      <c r="E46" s="9">
        <v>1</v>
      </c>
      <c r="F46" s="9">
        <v>1</v>
      </c>
      <c r="G46" s="9">
        <v>1</v>
      </c>
      <c r="H46" s="9">
        <v>1</v>
      </c>
      <c r="I46" s="9">
        <v>1</v>
      </c>
      <c r="J46" s="9">
        <v>1</v>
      </c>
      <c r="K46" s="9">
        <v>1</v>
      </c>
      <c r="L46" s="9">
        <v>1</v>
      </c>
      <c r="M46" s="9">
        <v>1</v>
      </c>
      <c r="N46" s="9">
        <v>1</v>
      </c>
      <c r="O46" s="9">
        <v>1</v>
      </c>
      <c r="P46" s="9">
        <v>1</v>
      </c>
      <c r="Q46" s="9">
        <v>1</v>
      </c>
      <c r="R46" s="11"/>
      <c r="S46" s="11"/>
      <c r="T46" s="11"/>
      <c r="U46" s="11"/>
      <c r="V46" s="11"/>
      <c r="W46" s="11"/>
      <c r="X46" s="11"/>
      <c r="Y46" s="9">
        <v>1</v>
      </c>
      <c r="Z46" s="9">
        <v>1</v>
      </c>
      <c r="AA46" s="9">
        <v>1</v>
      </c>
      <c r="AB46" s="9">
        <v>1</v>
      </c>
      <c r="AC46" s="9">
        <v>1</v>
      </c>
      <c r="AD46" s="9">
        <f t="shared" si="0"/>
        <v>21</v>
      </c>
    </row>
    <row r="47" spans="1:30" ht="21" customHeight="1" x14ac:dyDescent="0.25">
      <c r="A47" s="1" t="s">
        <v>75</v>
      </c>
      <c r="B47" s="9">
        <v>1</v>
      </c>
      <c r="C47" s="9">
        <v>1</v>
      </c>
      <c r="D47" s="9">
        <v>1</v>
      </c>
      <c r="E47" s="9">
        <v>1</v>
      </c>
      <c r="F47" s="9">
        <v>1</v>
      </c>
      <c r="G47" s="9">
        <v>1</v>
      </c>
      <c r="H47" s="9">
        <v>1</v>
      </c>
      <c r="I47" s="9">
        <v>1</v>
      </c>
      <c r="J47" s="9">
        <v>1</v>
      </c>
      <c r="K47" s="9">
        <v>1</v>
      </c>
      <c r="L47" s="9">
        <v>1</v>
      </c>
      <c r="M47" s="9">
        <v>1</v>
      </c>
      <c r="N47" s="9">
        <v>1</v>
      </c>
      <c r="O47" s="9">
        <v>1</v>
      </c>
      <c r="P47" s="9">
        <v>1</v>
      </c>
      <c r="Q47" s="9">
        <v>1</v>
      </c>
      <c r="R47" s="9">
        <v>1</v>
      </c>
      <c r="S47" s="9">
        <v>1</v>
      </c>
      <c r="T47" s="9">
        <v>1</v>
      </c>
      <c r="U47" s="9">
        <v>1</v>
      </c>
      <c r="V47" s="9">
        <v>1</v>
      </c>
      <c r="W47" s="9">
        <v>1</v>
      </c>
      <c r="X47" s="9">
        <v>1</v>
      </c>
      <c r="Y47" s="9">
        <v>1</v>
      </c>
      <c r="Z47" s="9">
        <v>1</v>
      </c>
      <c r="AA47" s="9">
        <v>1</v>
      </c>
      <c r="AB47" s="9">
        <v>1</v>
      </c>
      <c r="AC47" s="9">
        <v>1</v>
      </c>
      <c r="AD47" s="9">
        <f t="shared" si="0"/>
        <v>28</v>
      </c>
    </row>
    <row r="48" spans="1:30" ht="24" customHeight="1" x14ac:dyDescent="0.25">
      <c r="A48" s="1" t="s">
        <v>76</v>
      </c>
      <c r="B48" s="9">
        <v>1</v>
      </c>
      <c r="C48" s="9">
        <v>1</v>
      </c>
      <c r="D48" s="9">
        <v>1</v>
      </c>
      <c r="E48" s="9">
        <v>1</v>
      </c>
      <c r="F48" s="9">
        <v>1</v>
      </c>
      <c r="G48" s="9">
        <v>1</v>
      </c>
      <c r="H48" s="9">
        <v>1</v>
      </c>
      <c r="I48" s="9">
        <v>1</v>
      </c>
      <c r="J48" s="9">
        <v>1</v>
      </c>
      <c r="K48" s="9">
        <v>1</v>
      </c>
      <c r="L48" s="9">
        <v>1</v>
      </c>
      <c r="M48" s="9">
        <v>1</v>
      </c>
      <c r="N48" s="9">
        <v>1</v>
      </c>
      <c r="O48" s="9">
        <v>1</v>
      </c>
      <c r="P48" s="9">
        <v>1</v>
      </c>
      <c r="Q48" s="9">
        <v>1</v>
      </c>
      <c r="R48" s="9">
        <v>1</v>
      </c>
      <c r="S48" s="9">
        <v>1</v>
      </c>
      <c r="T48" s="9">
        <v>1</v>
      </c>
      <c r="U48" s="9">
        <v>1</v>
      </c>
      <c r="V48" s="9">
        <v>1</v>
      </c>
      <c r="W48" s="9">
        <v>1</v>
      </c>
      <c r="X48" s="9">
        <v>1</v>
      </c>
      <c r="Y48" s="9">
        <v>1</v>
      </c>
      <c r="Z48" s="9">
        <v>1</v>
      </c>
      <c r="AA48" s="9">
        <v>1</v>
      </c>
      <c r="AB48" s="9">
        <v>1</v>
      </c>
      <c r="AC48" s="9">
        <v>1</v>
      </c>
      <c r="AD48" s="9">
        <f t="shared" si="0"/>
        <v>28</v>
      </c>
    </row>
    <row r="49" spans="1:30" ht="21" customHeight="1" x14ac:dyDescent="0.25">
      <c r="A49" s="1" t="s">
        <v>77</v>
      </c>
      <c r="B49" s="9">
        <v>1</v>
      </c>
      <c r="C49" s="9">
        <v>1</v>
      </c>
      <c r="D49" s="9">
        <v>1</v>
      </c>
      <c r="E49" s="9">
        <v>1</v>
      </c>
      <c r="F49" s="9">
        <v>1</v>
      </c>
      <c r="G49" s="9">
        <v>1</v>
      </c>
      <c r="H49" s="9">
        <v>1</v>
      </c>
      <c r="I49" s="9">
        <v>1</v>
      </c>
      <c r="J49" s="9">
        <v>1</v>
      </c>
      <c r="K49" s="9">
        <v>1</v>
      </c>
      <c r="L49" s="9">
        <v>1</v>
      </c>
      <c r="M49" s="9">
        <v>1</v>
      </c>
      <c r="N49" s="9">
        <v>1</v>
      </c>
      <c r="O49" s="9">
        <v>1</v>
      </c>
      <c r="P49" s="9">
        <v>1</v>
      </c>
      <c r="Q49" s="9">
        <v>1</v>
      </c>
      <c r="R49" s="9">
        <v>1</v>
      </c>
      <c r="S49" s="9">
        <v>1</v>
      </c>
      <c r="T49" s="9">
        <v>1</v>
      </c>
      <c r="U49" s="9">
        <v>1</v>
      </c>
      <c r="V49" s="9">
        <v>1</v>
      </c>
      <c r="W49" s="9">
        <v>1</v>
      </c>
      <c r="X49" s="9">
        <v>1</v>
      </c>
      <c r="Y49" s="9">
        <v>1</v>
      </c>
      <c r="Z49" s="9">
        <v>1</v>
      </c>
      <c r="AA49" s="9">
        <v>1</v>
      </c>
      <c r="AB49" s="9">
        <v>1</v>
      </c>
      <c r="AC49" s="9">
        <v>1</v>
      </c>
      <c r="AD49" s="9">
        <f t="shared" si="0"/>
        <v>28</v>
      </c>
    </row>
    <row r="50" spans="1:30" ht="29.25" customHeight="1" x14ac:dyDescent="0.25">
      <c r="A50" s="1" t="s">
        <v>78</v>
      </c>
      <c r="B50" s="9">
        <v>1</v>
      </c>
      <c r="C50" s="9">
        <v>1</v>
      </c>
      <c r="D50" s="9">
        <v>1</v>
      </c>
      <c r="E50" s="9">
        <v>1</v>
      </c>
      <c r="F50" s="9">
        <v>1</v>
      </c>
      <c r="G50" s="9">
        <v>1</v>
      </c>
      <c r="H50" s="9">
        <v>1</v>
      </c>
      <c r="I50" s="9">
        <v>1</v>
      </c>
      <c r="J50" s="9">
        <v>1</v>
      </c>
      <c r="K50" s="9">
        <v>1</v>
      </c>
      <c r="L50" s="9">
        <v>1</v>
      </c>
      <c r="M50" s="9">
        <v>1</v>
      </c>
      <c r="N50" s="9">
        <v>1</v>
      </c>
      <c r="O50" s="9">
        <v>1</v>
      </c>
      <c r="P50" s="9">
        <v>1</v>
      </c>
      <c r="Q50" s="9">
        <v>1</v>
      </c>
      <c r="R50" s="9">
        <v>1</v>
      </c>
      <c r="S50" s="9">
        <v>1</v>
      </c>
      <c r="T50" s="9">
        <v>1</v>
      </c>
      <c r="U50" s="9">
        <v>1</v>
      </c>
      <c r="V50" s="9">
        <v>1</v>
      </c>
      <c r="W50" s="9">
        <v>1</v>
      </c>
      <c r="X50" s="9">
        <v>1</v>
      </c>
      <c r="Y50" s="9">
        <v>1</v>
      </c>
      <c r="Z50" s="9">
        <v>1</v>
      </c>
      <c r="AA50" s="9">
        <v>1</v>
      </c>
      <c r="AB50" s="9">
        <v>1</v>
      </c>
      <c r="AC50" s="9">
        <v>1</v>
      </c>
      <c r="AD50" s="9">
        <f t="shared" si="0"/>
        <v>28</v>
      </c>
    </row>
    <row r="51" spans="1:30" ht="22.5" customHeight="1" x14ac:dyDescent="0.25">
      <c r="A51" s="1" t="s">
        <v>79</v>
      </c>
      <c r="B51" s="9">
        <v>1</v>
      </c>
      <c r="C51" s="9">
        <v>1</v>
      </c>
      <c r="D51" s="9">
        <v>1</v>
      </c>
      <c r="E51" s="9">
        <v>1</v>
      </c>
      <c r="F51" s="9">
        <v>1</v>
      </c>
      <c r="G51" s="9">
        <v>1</v>
      </c>
      <c r="H51" s="9">
        <v>1</v>
      </c>
      <c r="I51" s="9">
        <v>1</v>
      </c>
      <c r="J51" s="9">
        <v>1</v>
      </c>
      <c r="K51" s="9">
        <v>1</v>
      </c>
      <c r="L51" s="9">
        <v>1</v>
      </c>
      <c r="M51" s="9">
        <v>1</v>
      </c>
      <c r="N51" s="9">
        <v>1</v>
      </c>
      <c r="O51" s="9">
        <v>1</v>
      </c>
      <c r="P51" s="9">
        <v>1</v>
      </c>
      <c r="Q51" s="9">
        <v>1</v>
      </c>
      <c r="R51" s="9">
        <v>1</v>
      </c>
      <c r="S51" s="9">
        <v>1</v>
      </c>
      <c r="T51" s="9">
        <v>1</v>
      </c>
      <c r="U51" s="9">
        <v>1</v>
      </c>
      <c r="V51" s="9">
        <v>1</v>
      </c>
      <c r="W51" s="9">
        <v>1</v>
      </c>
      <c r="X51" s="9">
        <v>1</v>
      </c>
      <c r="Y51" s="9">
        <v>1</v>
      </c>
      <c r="Z51" s="9">
        <v>1</v>
      </c>
      <c r="AA51" s="9">
        <v>1</v>
      </c>
      <c r="AB51" s="9">
        <v>1</v>
      </c>
      <c r="AC51" s="9">
        <v>1</v>
      </c>
      <c r="AD51" s="9">
        <f t="shared" si="0"/>
        <v>28</v>
      </c>
    </row>
    <row r="52" spans="1:30" ht="35.25" customHeight="1" x14ac:dyDescent="0.25">
      <c r="A52" s="1" t="s">
        <v>80</v>
      </c>
      <c r="B52" s="9">
        <v>1</v>
      </c>
      <c r="C52" s="9">
        <v>1</v>
      </c>
      <c r="D52" s="9">
        <v>1</v>
      </c>
      <c r="E52" s="9">
        <v>1</v>
      </c>
      <c r="F52" s="9">
        <v>1</v>
      </c>
      <c r="G52" s="9">
        <v>1</v>
      </c>
      <c r="H52" s="9">
        <v>1</v>
      </c>
      <c r="I52" s="9">
        <v>1</v>
      </c>
      <c r="J52" s="9">
        <v>1</v>
      </c>
      <c r="K52" s="9">
        <v>1</v>
      </c>
      <c r="L52" s="9">
        <v>1</v>
      </c>
      <c r="M52" s="9">
        <v>1</v>
      </c>
      <c r="N52" s="9">
        <v>1</v>
      </c>
      <c r="O52" s="9">
        <v>1</v>
      </c>
      <c r="P52" s="9">
        <v>1</v>
      </c>
      <c r="Q52" s="9">
        <v>1</v>
      </c>
      <c r="R52" s="9">
        <v>1</v>
      </c>
      <c r="S52" s="9">
        <v>1</v>
      </c>
      <c r="T52" s="9">
        <v>1</v>
      </c>
      <c r="U52" s="9">
        <v>1</v>
      </c>
      <c r="V52" s="9">
        <v>1</v>
      </c>
      <c r="W52" s="9">
        <v>1</v>
      </c>
      <c r="X52" s="9">
        <v>1</v>
      </c>
      <c r="Y52" s="9">
        <v>1</v>
      </c>
      <c r="Z52" s="9">
        <v>1</v>
      </c>
      <c r="AA52" s="9">
        <v>1</v>
      </c>
      <c r="AB52" s="9">
        <v>1</v>
      </c>
      <c r="AC52" s="9">
        <v>1</v>
      </c>
      <c r="AD52" s="9">
        <f t="shared" si="0"/>
        <v>28</v>
      </c>
    </row>
    <row r="53" spans="1:30" ht="30" x14ac:dyDescent="0.25">
      <c r="A53" s="1" t="s">
        <v>81</v>
      </c>
      <c r="B53" s="9">
        <v>1</v>
      </c>
      <c r="C53" s="9">
        <v>1</v>
      </c>
      <c r="D53" s="9">
        <v>1</v>
      </c>
      <c r="E53" s="9">
        <v>1</v>
      </c>
      <c r="F53" s="9">
        <v>1</v>
      </c>
      <c r="G53" s="9">
        <v>1</v>
      </c>
      <c r="H53" s="9">
        <v>1</v>
      </c>
      <c r="I53" s="9">
        <v>1</v>
      </c>
      <c r="J53" s="9">
        <v>1</v>
      </c>
      <c r="K53" s="9">
        <v>1</v>
      </c>
      <c r="L53" s="9">
        <v>1</v>
      </c>
      <c r="M53" s="9">
        <v>1</v>
      </c>
      <c r="N53" s="9">
        <v>1</v>
      </c>
      <c r="O53" s="9">
        <v>1</v>
      </c>
      <c r="P53" s="9">
        <v>1</v>
      </c>
      <c r="Q53" s="9">
        <v>1</v>
      </c>
      <c r="R53" s="9">
        <v>1</v>
      </c>
      <c r="S53" s="9">
        <v>1</v>
      </c>
      <c r="T53" s="9">
        <v>1</v>
      </c>
      <c r="U53" s="9">
        <v>1</v>
      </c>
      <c r="V53" s="9">
        <v>1</v>
      </c>
      <c r="W53" s="9">
        <v>1</v>
      </c>
      <c r="X53" s="9">
        <v>1</v>
      </c>
      <c r="Y53" s="9">
        <v>1</v>
      </c>
      <c r="Z53" s="9">
        <v>1</v>
      </c>
      <c r="AA53" s="9">
        <v>1</v>
      </c>
      <c r="AB53" s="9">
        <v>1</v>
      </c>
      <c r="AC53" s="9">
        <v>1</v>
      </c>
      <c r="AD53" s="9">
        <f t="shared" si="0"/>
        <v>28</v>
      </c>
    </row>
    <row r="54" spans="1:30" ht="30" x14ac:dyDescent="0.25">
      <c r="A54" s="1" t="s">
        <v>82</v>
      </c>
      <c r="B54" s="9">
        <v>1</v>
      </c>
      <c r="C54" s="9">
        <v>1</v>
      </c>
      <c r="D54" s="9">
        <v>1</v>
      </c>
      <c r="E54" s="9">
        <v>1</v>
      </c>
      <c r="F54" s="9">
        <v>1</v>
      </c>
      <c r="G54" s="9">
        <v>1</v>
      </c>
      <c r="H54" s="9">
        <v>1</v>
      </c>
      <c r="I54" s="9">
        <v>1</v>
      </c>
      <c r="J54" s="9">
        <v>1</v>
      </c>
      <c r="K54" s="9">
        <v>1</v>
      </c>
      <c r="L54" s="9">
        <v>1</v>
      </c>
      <c r="M54" s="9">
        <v>1</v>
      </c>
      <c r="N54" s="9">
        <v>1</v>
      </c>
      <c r="O54" s="9">
        <v>1</v>
      </c>
      <c r="P54" s="9">
        <v>1</v>
      </c>
      <c r="Q54" s="9">
        <v>1</v>
      </c>
      <c r="R54" s="11"/>
      <c r="S54" s="11"/>
      <c r="T54" s="11"/>
      <c r="U54" s="11"/>
      <c r="V54" s="11"/>
      <c r="W54" s="11"/>
      <c r="X54" s="11"/>
      <c r="Y54" s="9">
        <v>1</v>
      </c>
      <c r="Z54" s="9">
        <v>1</v>
      </c>
      <c r="AA54" s="9">
        <v>1</v>
      </c>
      <c r="AB54" s="9">
        <v>1</v>
      </c>
      <c r="AC54" s="9">
        <v>1</v>
      </c>
      <c r="AD54" s="9">
        <f t="shared" si="0"/>
        <v>21</v>
      </c>
    </row>
    <row r="55" spans="1:30" ht="40.5" customHeight="1" x14ac:dyDescent="0.25">
      <c r="A55" s="1" t="s">
        <v>83</v>
      </c>
      <c r="B55" s="9">
        <v>1</v>
      </c>
      <c r="C55" s="9">
        <v>1</v>
      </c>
      <c r="D55" s="9">
        <v>1</v>
      </c>
      <c r="E55" s="9">
        <v>1</v>
      </c>
      <c r="F55" s="9">
        <v>1</v>
      </c>
      <c r="G55" s="9">
        <v>1</v>
      </c>
      <c r="H55" s="9">
        <v>1</v>
      </c>
      <c r="I55" s="9">
        <v>1</v>
      </c>
      <c r="J55" s="9">
        <v>1</v>
      </c>
      <c r="K55" s="9">
        <v>1</v>
      </c>
      <c r="L55" s="9">
        <v>1</v>
      </c>
      <c r="M55" s="9">
        <v>1</v>
      </c>
      <c r="N55" s="9">
        <v>1</v>
      </c>
      <c r="O55" s="9">
        <v>1</v>
      </c>
      <c r="P55" s="9">
        <v>1</v>
      </c>
      <c r="Q55" s="9">
        <v>1</v>
      </c>
      <c r="R55" s="9">
        <v>1</v>
      </c>
      <c r="S55" s="9">
        <v>1</v>
      </c>
      <c r="T55" s="9">
        <v>1</v>
      </c>
      <c r="U55" s="9">
        <v>1</v>
      </c>
      <c r="V55" s="9">
        <v>1</v>
      </c>
      <c r="W55" s="9">
        <v>1</v>
      </c>
      <c r="X55" s="9">
        <v>1</v>
      </c>
      <c r="Y55" s="9">
        <v>1</v>
      </c>
      <c r="Z55" s="9">
        <v>1</v>
      </c>
      <c r="AA55" s="9">
        <v>1</v>
      </c>
      <c r="AB55" s="9">
        <v>1</v>
      </c>
      <c r="AC55" s="9">
        <v>1</v>
      </c>
      <c r="AD55" s="9">
        <f t="shared" si="0"/>
        <v>28</v>
      </c>
    </row>
    <row r="56" spans="1:30" ht="33" customHeight="1" x14ac:dyDescent="0.25">
      <c r="A56" s="1" t="s">
        <v>84</v>
      </c>
      <c r="B56" s="9">
        <v>1</v>
      </c>
      <c r="C56" s="9">
        <v>1</v>
      </c>
      <c r="D56" s="9">
        <v>1</v>
      </c>
      <c r="E56" s="9">
        <v>1</v>
      </c>
      <c r="F56" s="9">
        <v>1</v>
      </c>
      <c r="G56" s="9">
        <v>1</v>
      </c>
      <c r="H56" s="9">
        <v>1</v>
      </c>
      <c r="I56" s="9">
        <v>1</v>
      </c>
      <c r="J56" s="9">
        <v>1</v>
      </c>
      <c r="K56" s="9">
        <v>1</v>
      </c>
      <c r="L56" s="9">
        <v>1</v>
      </c>
      <c r="M56" s="9">
        <v>1</v>
      </c>
      <c r="N56" s="9">
        <v>1</v>
      </c>
      <c r="O56" s="9">
        <v>1</v>
      </c>
      <c r="P56" s="9">
        <v>1</v>
      </c>
      <c r="Q56" s="9">
        <v>1</v>
      </c>
      <c r="R56" s="9">
        <v>1</v>
      </c>
      <c r="S56" s="9">
        <v>1</v>
      </c>
      <c r="T56" s="9">
        <v>1</v>
      </c>
      <c r="U56" s="9">
        <v>1</v>
      </c>
      <c r="V56" s="9">
        <v>1</v>
      </c>
      <c r="W56" s="9">
        <v>1</v>
      </c>
      <c r="X56" s="9">
        <v>1</v>
      </c>
      <c r="Y56" s="9">
        <v>1</v>
      </c>
      <c r="Z56" s="9">
        <v>1</v>
      </c>
      <c r="AA56" s="9">
        <v>1</v>
      </c>
      <c r="AB56" s="9">
        <v>1</v>
      </c>
      <c r="AC56" s="9">
        <v>1</v>
      </c>
      <c r="AD56" s="9">
        <f t="shared" si="0"/>
        <v>28</v>
      </c>
    </row>
    <row r="57" spans="1:30" ht="19.5" customHeight="1" x14ac:dyDescent="0.25">
      <c r="A57" s="1" t="s">
        <v>85</v>
      </c>
      <c r="B57" s="9">
        <v>1</v>
      </c>
      <c r="C57" s="9">
        <v>1</v>
      </c>
      <c r="D57" s="9">
        <v>1</v>
      </c>
      <c r="E57" s="9">
        <v>1</v>
      </c>
      <c r="F57" s="9">
        <v>1</v>
      </c>
      <c r="G57" s="9">
        <v>1</v>
      </c>
      <c r="H57" s="9">
        <v>1</v>
      </c>
      <c r="I57" s="9">
        <v>1</v>
      </c>
      <c r="J57" s="9">
        <v>1</v>
      </c>
      <c r="K57" s="9">
        <v>1</v>
      </c>
      <c r="L57" s="9">
        <v>1</v>
      </c>
      <c r="M57" s="9">
        <v>1</v>
      </c>
      <c r="N57" s="9">
        <v>1</v>
      </c>
      <c r="O57" s="9">
        <v>1</v>
      </c>
      <c r="P57" s="9">
        <v>1</v>
      </c>
      <c r="Q57" s="9">
        <v>1</v>
      </c>
      <c r="R57" s="9">
        <v>1</v>
      </c>
      <c r="S57" s="9">
        <v>1</v>
      </c>
      <c r="T57" s="9">
        <v>1</v>
      </c>
      <c r="U57" s="9">
        <v>1</v>
      </c>
      <c r="V57" s="9">
        <v>1</v>
      </c>
      <c r="W57" s="9">
        <v>1</v>
      </c>
      <c r="X57" s="9">
        <v>1</v>
      </c>
      <c r="Y57" s="9">
        <v>1</v>
      </c>
      <c r="Z57" s="9">
        <v>1</v>
      </c>
      <c r="AA57" s="9">
        <v>1</v>
      </c>
      <c r="AB57" s="9">
        <v>1</v>
      </c>
      <c r="AC57" s="9">
        <v>1</v>
      </c>
      <c r="AD57" s="9">
        <f t="shared" si="0"/>
        <v>28</v>
      </c>
    </row>
    <row r="58" spans="1:30" ht="30" x14ac:dyDescent="0.25">
      <c r="A58" s="1" t="s">
        <v>86</v>
      </c>
      <c r="B58" s="9">
        <v>1</v>
      </c>
      <c r="C58" s="9">
        <v>1</v>
      </c>
      <c r="D58" s="9">
        <v>1</v>
      </c>
      <c r="E58" s="9">
        <v>1</v>
      </c>
      <c r="F58" s="9">
        <v>1</v>
      </c>
      <c r="G58" s="9">
        <v>1</v>
      </c>
      <c r="H58" s="9">
        <v>1</v>
      </c>
      <c r="I58" s="9">
        <v>1</v>
      </c>
      <c r="J58" s="9">
        <v>1</v>
      </c>
      <c r="K58" s="9">
        <v>1</v>
      </c>
      <c r="L58" s="9">
        <v>1</v>
      </c>
      <c r="M58" s="9">
        <v>1</v>
      </c>
      <c r="N58" s="9">
        <v>1</v>
      </c>
      <c r="O58" s="9">
        <v>1</v>
      </c>
      <c r="P58" s="9">
        <v>1</v>
      </c>
      <c r="Q58" s="9">
        <v>1</v>
      </c>
      <c r="R58" s="9">
        <v>1</v>
      </c>
      <c r="S58" s="9">
        <v>1</v>
      </c>
      <c r="T58" s="9">
        <v>1</v>
      </c>
      <c r="U58" s="9">
        <v>1</v>
      </c>
      <c r="V58" s="9">
        <v>1</v>
      </c>
      <c r="W58" s="9">
        <v>1</v>
      </c>
      <c r="X58" s="9">
        <v>1</v>
      </c>
      <c r="Y58" s="9">
        <v>1</v>
      </c>
      <c r="Z58" s="9">
        <v>1</v>
      </c>
      <c r="AA58" s="9">
        <v>1</v>
      </c>
      <c r="AB58" s="9">
        <v>1</v>
      </c>
      <c r="AC58" s="9">
        <v>1</v>
      </c>
      <c r="AD58" s="9">
        <f t="shared" si="0"/>
        <v>28</v>
      </c>
    </row>
    <row r="59" spans="1:30" x14ac:dyDescent="0.25">
      <c r="A59" s="1" t="s">
        <v>87</v>
      </c>
      <c r="B59" s="9">
        <v>1</v>
      </c>
      <c r="C59" s="9">
        <v>1</v>
      </c>
      <c r="D59" s="9">
        <v>1</v>
      </c>
      <c r="E59" s="9">
        <v>1</v>
      </c>
      <c r="F59" s="9">
        <v>1</v>
      </c>
      <c r="G59" s="9">
        <v>1</v>
      </c>
      <c r="H59" s="9">
        <v>1</v>
      </c>
      <c r="I59" s="9">
        <v>1</v>
      </c>
      <c r="J59" s="9">
        <v>1</v>
      </c>
      <c r="K59" s="9">
        <v>1</v>
      </c>
      <c r="L59" s="9">
        <v>1</v>
      </c>
      <c r="M59" s="9">
        <v>1</v>
      </c>
      <c r="N59" s="9">
        <v>1</v>
      </c>
      <c r="O59" s="9">
        <v>1</v>
      </c>
      <c r="P59" s="9">
        <v>1</v>
      </c>
      <c r="Q59" s="9">
        <v>1</v>
      </c>
      <c r="R59" s="9">
        <v>1</v>
      </c>
      <c r="S59" s="9">
        <v>1</v>
      </c>
      <c r="T59" s="9">
        <v>1</v>
      </c>
      <c r="U59" s="9">
        <v>1</v>
      </c>
      <c r="V59" s="9">
        <v>1</v>
      </c>
      <c r="W59" s="9">
        <v>1</v>
      </c>
      <c r="X59" s="9">
        <v>1</v>
      </c>
      <c r="Y59" s="9">
        <v>1</v>
      </c>
      <c r="Z59" s="9">
        <v>1</v>
      </c>
      <c r="AA59" s="9">
        <v>1</v>
      </c>
      <c r="AB59" s="9">
        <v>1</v>
      </c>
      <c r="AC59" s="9">
        <v>1</v>
      </c>
      <c r="AD59" s="9">
        <f t="shared" si="0"/>
        <v>28</v>
      </c>
    </row>
    <row r="60" spans="1:30" x14ac:dyDescent="0.25">
      <c r="A60" s="1" t="s">
        <v>88</v>
      </c>
      <c r="B60" s="9">
        <v>1</v>
      </c>
      <c r="C60" s="9">
        <v>1</v>
      </c>
      <c r="D60" s="9">
        <v>1</v>
      </c>
      <c r="E60" s="9">
        <v>1</v>
      </c>
      <c r="F60" s="9">
        <v>1</v>
      </c>
      <c r="G60" s="9">
        <v>1</v>
      </c>
      <c r="H60" s="9">
        <v>1</v>
      </c>
      <c r="I60" s="9">
        <v>1</v>
      </c>
      <c r="J60" s="9">
        <v>1</v>
      </c>
      <c r="K60" s="9">
        <v>1</v>
      </c>
      <c r="L60" s="9">
        <v>1</v>
      </c>
      <c r="M60" s="9">
        <v>1</v>
      </c>
      <c r="N60" s="9">
        <v>1</v>
      </c>
      <c r="O60" s="9">
        <v>1</v>
      </c>
      <c r="P60" s="9">
        <v>1</v>
      </c>
      <c r="Q60" s="9">
        <v>1</v>
      </c>
      <c r="R60" s="9">
        <v>1</v>
      </c>
      <c r="S60" s="9">
        <v>1</v>
      </c>
      <c r="T60" s="9">
        <v>1</v>
      </c>
      <c r="U60" s="9">
        <v>1</v>
      </c>
      <c r="V60" s="9">
        <v>1</v>
      </c>
      <c r="W60" s="9">
        <v>1</v>
      </c>
      <c r="X60" s="9">
        <v>1</v>
      </c>
      <c r="Y60" s="9">
        <v>1</v>
      </c>
      <c r="Z60" s="9">
        <v>1</v>
      </c>
      <c r="AA60" s="9">
        <v>1</v>
      </c>
      <c r="AB60" s="9">
        <v>1</v>
      </c>
      <c r="AC60" s="9">
        <v>1</v>
      </c>
      <c r="AD60" s="9">
        <f t="shared" si="0"/>
        <v>28</v>
      </c>
    </row>
    <row r="61" spans="1:30" x14ac:dyDescent="0.25">
      <c r="A61" s="1" t="s">
        <v>89</v>
      </c>
      <c r="B61" s="9">
        <v>1</v>
      </c>
      <c r="C61" s="9">
        <v>1</v>
      </c>
      <c r="D61" s="9">
        <v>1</v>
      </c>
      <c r="E61" s="9">
        <v>1</v>
      </c>
      <c r="F61" s="9">
        <v>1</v>
      </c>
      <c r="G61" s="9">
        <v>1</v>
      </c>
      <c r="H61" s="9">
        <v>1</v>
      </c>
      <c r="I61" s="9">
        <v>1</v>
      </c>
      <c r="J61" s="9">
        <v>1</v>
      </c>
      <c r="K61" s="9">
        <v>1</v>
      </c>
      <c r="L61" s="9">
        <v>1</v>
      </c>
      <c r="M61" s="9">
        <v>1</v>
      </c>
      <c r="N61" s="9">
        <v>1</v>
      </c>
      <c r="O61" s="9">
        <v>1</v>
      </c>
      <c r="P61" s="9">
        <v>1</v>
      </c>
      <c r="Q61" s="9">
        <v>1</v>
      </c>
      <c r="R61" s="9">
        <v>1</v>
      </c>
      <c r="S61" s="9">
        <v>1</v>
      </c>
      <c r="T61" s="9">
        <v>1</v>
      </c>
      <c r="U61" s="9">
        <v>1</v>
      </c>
      <c r="V61" s="9">
        <v>1</v>
      </c>
      <c r="W61" s="9">
        <v>1</v>
      </c>
      <c r="X61" s="9">
        <v>1</v>
      </c>
      <c r="Y61" s="9">
        <v>1</v>
      </c>
      <c r="Z61" s="9">
        <v>1</v>
      </c>
      <c r="AA61" s="9">
        <v>1</v>
      </c>
      <c r="AB61" s="9">
        <v>1</v>
      </c>
      <c r="AC61" s="9">
        <v>1</v>
      </c>
      <c r="AD61" s="9">
        <f t="shared" si="0"/>
        <v>28</v>
      </c>
    </row>
    <row r="62" spans="1:30" x14ac:dyDescent="0.25">
      <c r="A62" s="1" t="s">
        <v>90</v>
      </c>
      <c r="B62" s="9">
        <v>1</v>
      </c>
      <c r="C62" s="9">
        <v>1</v>
      </c>
      <c r="D62" s="9">
        <v>1</v>
      </c>
      <c r="E62" s="9">
        <v>1</v>
      </c>
      <c r="F62" s="9">
        <v>1</v>
      </c>
      <c r="G62" s="9">
        <v>1</v>
      </c>
      <c r="H62" s="9">
        <v>1</v>
      </c>
      <c r="I62" s="9">
        <v>1</v>
      </c>
      <c r="J62" s="9">
        <v>1</v>
      </c>
      <c r="K62" s="9">
        <v>1</v>
      </c>
      <c r="L62" s="9">
        <v>1</v>
      </c>
      <c r="M62" s="9">
        <v>1</v>
      </c>
      <c r="N62" s="9">
        <v>1</v>
      </c>
      <c r="O62" s="9">
        <v>1</v>
      </c>
      <c r="P62" s="9">
        <v>1</v>
      </c>
      <c r="Q62" s="9">
        <v>1</v>
      </c>
      <c r="R62" s="9">
        <v>1</v>
      </c>
      <c r="S62" s="9">
        <v>1</v>
      </c>
      <c r="T62" s="9">
        <v>1</v>
      </c>
      <c r="U62" s="9">
        <v>1</v>
      </c>
      <c r="V62" s="9">
        <v>1</v>
      </c>
      <c r="W62" s="9">
        <v>1</v>
      </c>
      <c r="X62" s="9">
        <v>1</v>
      </c>
      <c r="Y62" s="9">
        <v>1</v>
      </c>
      <c r="Z62" s="9">
        <v>1</v>
      </c>
      <c r="AA62" s="9">
        <v>1</v>
      </c>
      <c r="AB62" s="9">
        <v>1</v>
      </c>
      <c r="AC62" s="9">
        <v>1</v>
      </c>
      <c r="AD62" s="9">
        <f t="shared" si="0"/>
        <v>28</v>
      </c>
    </row>
    <row r="63" spans="1:30" ht="30" x14ac:dyDescent="0.25">
      <c r="A63" s="1" t="s">
        <v>91</v>
      </c>
      <c r="B63" s="9">
        <v>1</v>
      </c>
      <c r="C63" s="9">
        <v>1</v>
      </c>
      <c r="D63" s="9">
        <v>1</v>
      </c>
      <c r="E63" s="9">
        <v>1</v>
      </c>
      <c r="F63" s="9">
        <v>1</v>
      </c>
      <c r="G63" s="9">
        <v>1</v>
      </c>
      <c r="H63" s="9">
        <v>1</v>
      </c>
      <c r="I63" s="9">
        <v>1</v>
      </c>
      <c r="J63" s="9">
        <v>1</v>
      </c>
      <c r="K63" s="9">
        <v>1</v>
      </c>
      <c r="L63" s="9">
        <v>1</v>
      </c>
      <c r="M63" s="9">
        <v>1</v>
      </c>
      <c r="N63" s="9">
        <v>1</v>
      </c>
      <c r="O63" s="9">
        <v>1</v>
      </c>
      <c r="P63" s="9">
        <v>1</v>
      </c>
      <c r="Q63" s="9">
        <v>1</v>
      </c>
      <c r="R63" s="9">
        <v>1</v>
      </c>
      <c r="S63" s="9">
        <v>1</v>
      </c>
      <c r="T63" s="9">
        <v>1</v>
      </c>
      <c r="U63" s="9">
        <v>1</v>
      </c>
      <c r="V63" s="9">
        <v>1</v>
      </c>
      <c r="W63" s="9">
        <v>1</v>
      </c>
      <c r="X63" s="9">
        <v>1</v>
      </c>
      <c r="Y63" s="9">
        <v>1</v>
      </c>
      <c r="Z63" s="9">
        <v>1</v>
      </c>
      <c r="AA63" s="9">
        <v>1</v>
      </c>
      <c r="AB63" s="9">
        <v>1</v>
      </c>
      <c r="AC63" s="9">
        <v>1</v>
      </c>
      <c r="AD63" s="9">
        <f t="shared" si="0"/>
        <v>28</v>
      </c>
    </row>
    <row r="64" spans="1:30" x14ac:dyDescent="0.25">
      <c r="A64" s="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8" x14ac:dyDescent="0.25">
      <c r="A65" s="187"/>
      <c r="B65" s="188"/>
      <c r="C65" s="188"/>
      <c r="D65" s="188"/>
      <c r="E65" s="188"/>
      <c r="F65" s="188"/>
      <c r="G65" s="188"/>
      <c r="H65" s="14"/>
    </row>
    <row r="66" spans="1:8" x14ac:dyDescent="0.25">
      <c r="A66" s="187"/>
      <c r="B66" s="188"/>
      <c r="C66" s="188"/>
      <c r="D66" s="188"/>
      <c r="E66" s="188"/>
      <c r="F66" s="188"/>
      <c r="G66" s="188"/>
      <c r="H66" s="14"/>
    </row>
    <row r="67" spans="1:8" x14ac:dyDescent="0.25">
      <c r="A67" s="187"/>
      <c r="B67" s="188"/>
      <c r="C67" s="188"/>
      <c r="D67" s="188"/>
      <c r="E67" s="188"/>
      <c r="F67" s="188"/>
      <c r="G67" s="188"/>
      <c r="H67" s="14"/>
    </row>
  </sheetData>
  <autoFilter ref="A5:AD63"/>
  <mergeCells count="13">
    <mergeCell ref="Y3:AC3"/>
    <mergeCell ref="A67:G67"/>
    <mergeCell ref="A65:G65"/>
    <mergeCell ref="A66:G66"/>
    <mergeCell ref="W1:AD1"/>
    <mergeCell ref="Y4:AC4"/>
    <mergeCell ref="AD3:AD5"/>
    <mergeCell ref="B4:G4"/>
    <mergeCell ref="H4:O4"/>
    <mergeCell ref="P4:Q4"/>
    <mergeCell ref="B3:Q3"/>
    <mergeCell ref="R4:W4"/>
    <mergeCell ref="R3:X3"/>
  </mergeCells>
  <pageMargins left="0" right="0" top="0" bottom="0" header="0.31496062992125984" footer="0.31496062992125984"/>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G201"/>
  <sheetViews>
    <sheetView zoomScale="70" zoomScaleNormal="70" workbookViewId="0">
      <selection sqref="A1:G1"/>
    </sheetView>
  </sheetViews>
  <sheetFormatPr defaultRowHeight="15" x14ac:dyDescent="0.25"/>
  <cols>
    <col min="1" max="1" width="9.140625" style="20"/>
    <col min="2" max="2" width="26.42578125" style="20" customWidth="1"/>
    <col min="3" max="3" width="60.5703125" style="20" customWidth="1"/>
    <col min="4" max="4" width="21.5703125" style="20" customWidth="1"/>
    <col min="5" max="5" width="9.140625" style="20" customWidth="1"/>
    <col min="6" max="6" width="26.28515625" style="20" customWidth="1"/>
    <col min="7" max="7" width="13.5703125" style="20" customWidth="1"/>
    <col min="8" max="16384" width="9.140625" style="20"/>
  </cols>
  <sheetData>
    <row r="1" spans="1:7" ht="18.75" x14ac:dyDescent="0.25">
      <c r="A1" s="346" t="s">
        <v>855</v>
      </c>
      <c r="B1" s="346"/>
      <c r="C1" s="346"/>
      <c r="D1" s="346"/>
      <c r="E1" s="346"/>
      <c r="F1" s="346"/>
      <c r="G1" s="346"/>
    </row>
    <row r="2" spans="1:7" ht="18.75" x14ac:dyDescent="0.3">
      <c r="A2" s="21"/>
      <c r="B2" s="22" t="s">
        <v>349</v>
      </c>
      <c r="C2" s="23"/>
      <c r="D2" s="23"/>
      <c r="E2" s="23"/>
      <c r="F2" s="23"/>
      <c r="G2" s="23"/>
    </row>
    <row r="3" spans="1:7" ht="15.75" customHeight="1" thickBot="1" x14ac:dyDescent="0.3">
      <c r="A3" s="24"/>
      <c r="B3" s="25"/>
      <c r="C3" s="25"/>
      <c r="D3" s="25"/>
      <c r="E3" s="25"/>
      <c r="F3" s="25"/>
      <c r="G3" s="25"/>
    </row>
    <row r="4" spans="1:7" ht="19.5" hidden="1" thickBot="1" x14ac:dyDescent="0.3">
      <c r="A4" s="26"/>
    </row>
    <row r="5" spans="1:7" ht="32.25" thickBot="1" x14ac:dyDescent="0.3">
      <c r="A5" s="27" t="s">
        <v>94</v>
      </c>
      <c r="B5" s="28" t="s">
        <v>95</v>
      </c>
      <c r="C5" s="28" t="s">
        <v>151</v>
      </c>
      <c r="D5" s="29" t="s">
        <v>152</v>
      </c>
      <c r="E5" s="265" t="s">
        <v>153</v>
      </c>
      <c r="F5" s="266"/>
      <c r="G5" s="267"/>
    </row>
    <row r="6" spans="1:7" ht="31.5" customHeight="1" thickBot="1" x14ac:dyDescent="0.3">
      <c r="A6" s="204" t="s">
        <v>154</v>
      </c>
      <c r="B6" s="205"/>
      <c r="C6" s="205"/>
      <c r="D6" s="205"/>
      <c r="E6" s="206"/>
      <c r="F6" s="206"/>
      <c r="G6" s="207"/>
    </row>
    <row r="7" spans="1:7" ht="31.5" customHeight="1" thickBot="1" x14ac:dyDescent="0.3">
      <c r="A7" s="208" t="s">
        <v>155</v>
      </c>
      <c r="B7" s="209"/>
      <c r="C7" s="209"/>
      <c r="D7" s="209"/>
      <c r="E7" s="209"/>
      <c r="F7" s="209"/>
      <c r="G7" s="210"/>
    </row>
    <row r="8" spans="1:7" ht="66.75" customHeight="1" x14ac:dyDescent="0.25">
      <c r="A8" s="195" t="s">
        <v>156</v>
      </c>
      <c r="B8" s="197" t="s">
        <v>1</v>
      </c>
      <c r="C8" s="30" t="s">
        <v>287</v>
      </c>
      <c r="D8" s="199" t="s">
        <v>158</v>
      </c>
      <c r="E8" s="211" t="s">
        <v>282</v>
      </c>
      <c r="F8" s="212"/>
      <c r="G8" s="213"/>
    </row>
    <row r="9" spans="1:7" ht="56.25" customHeight="1" x14ac:dyDescent="0.25">
      <c r="A9" s="196"/>
      <c r="B9" s="198"/>
      <c r="C9" s="31" t="s">
        <v>292</v>
      </c>
      <c r="D9" s="200"/>
      <c r="E9" s="201" t="s">
        <v>265</v>
      </c>
      <c r="F9" s="202"/>
      <c r="G9" s="203"/>
    </row>
    <row r="10" spans="1:7" ht="42" customHeight="1" x14ac:dyDescent="0.25">
      <c r="A10" s="196"/>
      <c r="B10" s="198"/>
      <c r="C10" s="31" t="s">
        <v>293</v>
      </c>
      <c r="D10" s="200"/>
      <c r="E10" s="271"/>
      <c r="F10" s="226"/>
      <c r="G10" s="227"/>
    </row>
    <row r="11" spans="1:7" ht="36" customHeight="1" thickBot="1" x14ac:dyDescent="0.3">
      <c r="A11" s="196"/>
      <c r="B11" s="198"/>
      <c r="C11" s="32" t="s">
        <v>294</v>
      </c>
      <c r="D11" s="200"/>
      <c r="E11" s="271"/>
      <c r="F11" s="226"/>
      <c r="G11" s="227"/>
    </row>
    <row r="12" spans="1:7" ht="45" customHeight="1" x14ac:dyDescent="0.25">
      <c r="A12" s="195" t="s">
        <v>162</v>
      </c>
      <c r="B12" s="197" t="s">
        <v>98</v>
      </c>
      <c r="C12" s="33" t="s">
        <v>157</v>
      </c>
      <c r="D12" s="199" t="s">
        <v>158</v>
      </c>
      <c r="E12" s="221" t="s">
        <v>268</v>
      </c>
      <c r="F12" s="222"/>
      <c r="G12" s="223"/>
    </row>
    <row r="13" spans="1:7" ht="99.75" customHeight="1" x14ac:dyDescent="0.25">
      <c r="A13" s="196"/>
      <c r="B13" s="198"/>
      <c r="C13" s="34" t="s">
        <v>295</v>
      </c>
      <c r="D13" s="200"/>
      <c r="E13" s="192" t="s">
        <v>267</v>
      </c>
      <c r="F13" s="193"/>
      <c r="G13" s="194"/>
    </row>
    <row r="14" spans="1:7" ht="67.5" customHeight="1" x14ac:dyDescent="0.25">
      <c r="A14" s="196"/>
      <c r="B14" s="198"/>
      <c r="C14" s="35" t="s">
        <v>296</v>
      </c>
      <c r="D14" s="200"/>
      <c r="E14" s="192" t="s">
        <v>160</v>
      </c>
      <c r="F14" s="193"/>
      <c r="G14" s="194"/>
    </row>
    <row r="15" spans="1:7" ht="15.75" x14ac:dyDescent="0.25">
      <c r="A15" s="196"/>
      <c r="B15" s="198"/>
      <c r="C15" s="250" t="s">
        <v>297</v>
      </c>
      <c r="D15" s="200"/>
      <c r="E15" s="192" t="s">
        <v>163</v>
      </c>
      <c r="F15" s="193"/>
      <c r="G15" s="194"/>
    </row>
    <row r="16" spans="1:7" ht="27" customHeight="1" x14ac:dyDescent="0.25">
      <c r="A16" s="196"/>
      <c r="B16" s="198"/>
      <c r="C16" s="251"/>
      <c r="D16" s="200"/>
      <c r="E16" s="192" t="s">
        <v>164</v>
      </c>
      <c r="F16" s="214"/>
      <c r="G16" s="194"/>
    </row>
    <row r="17" spans="1:7" ht="15.75" customHeight="1" x14ac:dyDescent="0.25">
      <c r="A17" s="196"/>
      <c r="B17" s="198"/>
      <c r="C17" s="251"/>
      <c r="D17" s="200"/>
      <c r="E17" s="192" t="s">
        <v>165</v>
      </c>
      <c r="F17" s="214"/>
      <c r="G17" s="194"/>
    </row>
    <row r="18" spans="1:7" ht="15.75" customHeight="1" x14ac:dyDescent="0.25">
      <c r="A18" s="196"/>
      <c r="B18" s="198"/>
      <c r="C18" s="251"/>
      <c r="D18" s="200"/>
      <c r="E18" s="192" t="s">
        <v>166</v>
      </c>
      <c r="F18" s="214"/>
      <c r="G18" s="194"/>
    </row>
    <row r="19" spans="1:7" ht="12" customHeight="1" thickBot="1" x14ac:dyDescent="0.3">
      <c r="A19" s="218"/>
      <c r="B19" s="219"/>
      <c r="C19" s="259"/>
      <c r="D19" s="220"/>
      <c r="E19" s="215" t="s">
        <v>167</v>
      </c>
      <c r="F19" s="216"/>
      <c r="G19" s="217"/>
    </row>
    <row r="20" spans="1:7" ht="60.75" customHeight="1" x14ac:dyDescent="0.25">
      <c r="A20" s="195" t="s">
        <v>168</v>
      </c>
      <c r="B20" s="197" t="s">
        <v>288</v>
      </c>
      <c r="C20" s="33" t="s">
        <v>157</v>
      </c>
      <c r="D20" s="199" t="s">
        <v>158</v>
      </c>
      <c r="E20" s="233" t="s">
        <v>298</v>
      </c>
      <c r="F20" s="347"/>
      <c r="G20" s="348"/>
    </row>
    <row r="21" spans="1:7" ht="144.75" customHeight="1" x14ac:dyDescent="0.25">
      <c r="A21" s="196"/>
      <c r="B21" s="198"/>
      <c r="C21" s="35" t="s">
        <v>299</v>
      </c>
      <c r="D21" s="200"/>
      <c r="E21" s="349"/>
      <c r="F21" s="350"/>
      <c r="G21" s="351"/>
    </row>
    <row r="22" spans="1:7" ht="66" x14ac:dyDescent="0.25">
      <c r="A22" s="196"/>
      <c r="B22" s="198"/>
      <c r="C22" s="34" t="s">
        <v>300</v>
      </c>
      <c r="D22" s="200"/>
      <c r="E22" s="201" t="s">
        <v>169</v>
      </c>
      <c r="F22" s="202"/>
      <c r="G22" s="203"/>
    </row>
    <row r="23" spans="1:7" ht="51" thickBot="1" x14ac:dyDescent="0.3">
      <c r="A23" s="196"/>
      <c r="B23" s="198"/>
      <c r="C23" s="34" t="s">
        <v>301</v>
      </c>
      <c r="D23" s="200"/>
      <c r="E23" s="201" t="s">
        <v>170</v>
      </c>
      <c r="F23" s="202"/>
      <c r="G23" s="203"/>
    </row>
    <row r="24" spans="1:7" ht="65.25" customHeight="1" x14ac:dyDescent="0.25">
      <c r="A24" s="195" t="s">
        <v>171</v>
      </c>
      <c r="B24" s="221" t="s">
        <v>4</v>
      </c>
      <c r="C24" s="36" t="s">
        <v>157</v>
      </c>
      <c r="D24" s="237" t="s">
        <v>158</v>
      </c>
      <c r="E24" s="240" t="s">
        <v>268</v>
      </c>
      <c r="F24" s="241"/>
      <c r="G24" s="242"/>
    </row>
    <row r="25" spans="1:7" ht="111.75" customHeight="1" x14ac:dyDescent="0.25">
      <c r="A25" s="196"/>
      <c r="B25" s="201"/>
      <c r="C25" s="37" t="s">
        <v>302</v>
      </c>
      <c r="D25" s="238"/>
      <c r="E25" s="192" t="s">
        <v>267</v>
      </c>
      <c r="F25" s="193"/>
      <c r="G25" s="194"/>
    </row>
    <row r="26" spans="1:7" ht="66.75" customHeight="1" x14ac:dyDescent="0.25">
      <c r="A26" s="196"/>
      <c r="B26" s="201"/>
      <c r="C26" s="37" t="s">
        <v>303</v>
      </c>
      <c r="D26" s="238"/>
      <c r="E26" s="192" t="s">
        <v>160</v>
      </c>
      <c r="F26" s="193"/>
      <c r="G26" s="194"/>
    </row>
    <row r="27" spans="1:7" ht="15.75" x14ac:dyDescent="0.25">
      <c r="A27" s="196"/>
      <c r="B27" s="201"/>
      <c r="C27" s="268" t="s">
        <v>304</v>
      </c>
      <c r="D27" s="238"/>
      <c r="E27" s="192" t="s">
        <v>163</v>
      </c>
      <c r="F27" s="193"/>
      <c r="G27" s="194"/>
    </row>
    <row r="28" spans="1:7" ht="31.5" customHeight="1" x14ac:dyDescent="0.25">
      <c r="A28" s="196"/>
      <c r="B28" s="201"/>
      <c r="C28" s="269"/>
      <c r="D28" s="238"/>
      <c r="E28" s="192" t="s">
        <v>164</v>
      </c>
      <c r="F28" s="193"/>
      <c r="G28" s="194"/>
    </row>
    <row r="29" spans="1:7" ht="15.75" customHeight="1" x14ac:dyDescent="0.25">
      <c r="A29" s="196"/>
      <c r="B29" s="201"/>
      <c r="C29" s="269"/>
      <c r="D29" s="238"/>
      <c r="E29" s="192" t="s">
        <v>172</v>
      </c>
      <c r="F29" s="193"/>
      <c r="G29" s="194"/>
    </row>
    <row r="30" spans="1:7" ht="15.75" customHeight="1" x14ac:dyDescent="0.25">
      <c r="A30" s="196"/>
      <c r="B30" s="201"/>
      <c r="C30" s="269"/>
      <c r="D30" s="238"/>
      <c r="E30" s="192" t="s">
        <v>166</v>
      </c>
      <c r="F30" s="193"/>
      <c r="G30" s="194"/>
    </row>
    <row r="31" spans="1:7" ht="16.5" thickBot="1" x14ac:dyDescent="0.3">
      <c r="A31" s="218"/>
      <c r="B31" s="236"/>
      <c r="C31" s="270"/>
      <c r="D31" s="239"/>
      <c r="E31" s="215" t="s">
        <v>167</v>
      </c>
      <c r="F31" s="216"/>
      <c r="G31" s="217"/>
    </row>
    <row r="32" spans="1:7" ht="60.75" customHeight="1" x14ac:dyDescent="0.25">
      <c r="A32" s="195" t="s">
        <v>173</v>
      </c>
      <c r="B32" s="197" t="s">
        <v>5</v>
      </c>
      <c r="C32" s="33" t="s">
        <v>157</v>
      </c>
      <c r="D32" s="199" t="s">
        <v>158</v>
      </c>
      <c r="E32" s="233" t="s">
        <v>268</v>
      </c>
      <c r="F32" s="234"/>
      <c r="G32" s="235"/>
    </row>
    <row r="33" spans="1:7" ht="97.5" x14ac:dyDescent="0.25">
      <c r="A33" s="196"/>
      <c r="B33" s="198"/>
      <c r="C33" s="34" t="s">
        <v>305</v>
      </c>
      <c r="D33" s="200"/>
      <c r="E33" s="192" t="s">
        <v>270</v>
      </c>
      <c r="F33" s="193"/>
      <c r="G33" s="194"/>
    </row>
    <row r="34" spans="1:7" ht="66" x14ac:dyDescent="0.25">
      <c r="A34" s="196"/>
      <c r="B34" s="198"/>
      <c r="C34" s="34" t="s">
        <v>306</v>
      </c>
      <c r="D34" s="200"/>
      <c r="E34" s="192" t="s">
        <v>160</v>
      </c>
      <c r="F34" s="193"/>
      <c r="G34" s="194"/>
    </row>
    <row r="35" spans="1:7" ht="15.75" x14ac:dyDescent="0.25">
      <c r="A35" s="196"/>
      <c r="B35" s="198"/>
      <c r="C35" s="250" t="s">
        <v>307</v>
      </c>
      <c r="D35" s="200"/>
      <c r="E35" s="192" t="s">
        <v>163</v>
      </c>
      <c r="F35" s="193"/>
      <c r="G35" s="194"/>
    </row>
    <row r="36" spans="1:7" ht="31.5" customHeight="1" x14ac:dyDescent="0.25">
      <c r="A36" s="196"/>
      <c r="B36" s="198"/>
      <c r="C36" s="251"/>
      <c r="D36" s="200"/>
      <c r="E36" s="192" t="s">
        <v>164</v>
      </c>
      <c r="F36" s="193"/>
      <c r="G36" s="194"/>
    </row>
    <row r="37" spans="1:7" ht="15.75" customHeight="1" x14ac:dyDescent="0.25">
      <c r="A37" s="196"/>
      <c r="B37" s="198"/>
      <c r="C37" s="251"/>
      <c r="D37" s="200"/>
      <c r="E37" s="192" t="s">
        <v>172</v>
      </c>
      <c r="F37" s="193"/>
      <c r="G37" s="194"/>
    </row>
    <row r="38" spans="1:7" ht="15.75" customHeight="1" x14ac:dyDescent="0.25">
      <c r="A38" s="196"/>
      <c r="B38" s="198"/>
      <c r="C38" s="251"/>
      <c r="D38" s="200"/>
      <c r="E38" s="192" t="s">
        <v>166</v>
      </c>
      <c r="F38" s="193"/>
      <c r="G38" s="194"/>
    </row>
    <row r="39" spans="1:7" ht="19.5" customHeight="1" thickBot="1" x14ac:dyDescent="0.3">
      <c r="A39" s="218"/>
      <c r="B39" s="219"/>
      <c r="C39" s="259"/>
      <c r="D39" s="200"/>
      <c r="E39" s="215" t="s">
        <v>167</v>
      </c>
      <c r="F39" s="216"/>
      <c r="G39" s="217"/>
    </row>
    <row r="40" spans="1:7" ht="51.75" customHeight="1" x14ac:dyDescent="0.25">
      <c r="A40" s="195" t="s">
        <v>174</v>
      </c>
      <c r="B40" s="197" t="s">
        <v>6</v>
      </c>
      <c r="C40" s="38" t="s">
        <v>157</v>
      </c>
      <c r="D40" s="230" t="s">
        <v>158</v>
      </c>
      <c r="E40" s="222" t="s">
        <v>271</v>
      </c>
      <c r="F40" s="224"/>
      <c r="G40" s="225"/>
    </row>
    <row r="41" spans="1:7" ht="50.25" x14ac:dyDescent="0.25">
      <c r="A41" s="196"/>
      <c r="B41" s="198"/>
      <c r="C41" s="39" t="s">
        <v>308</v>
      </c>
      <c r="D41" s="231"/>
      <c r="E41" s="226"/>
      <c r="F41" s="226"/>
      <c r="G41" s="227"/>
    </row>
    <row r="42" spans="1:7" ht="50.25" x14ac:dyDescent="0.25">
      <c r="A42" s="196"/>
      <c r="B42" s="198"/>
      <c r="C42" s="39" t="s">
        <v>309</v>
      </c>
      <c r="D42" s="231"/>
      <c r="E42" s="226"/>
      <c r="F42" s="226"/>
      <c r="G42" s="227"/>
    </row>
    <row r="43" spans="1:7" ht="51" thickBot="1" x14ac:dyDescent="0.3">
      <c r="A43" s="218"/>
      <c r="B43" s="219"/>
      <c r="C43" s="40" t="s">
        <v>310</v>
      </c>
      <c r="D43" s="232"/>
      <c r="E43" s="228"/>
      <c r="F43" s="228"/>
      <c r="G43" s="229"/>
    </row>
    <row r="44" spans="1:7" ht="31.5" customHeight="1" thickBot="1" x14ac:dyDescent="0.3">
      <c r="A44" s="243" t="s">
        <v>175</v>
      </c>
      <c r="B44" s="244"/>
      <c r="C44" s="244"/>
      <c r="D44" s="245"/>
      <c r="E44" s="244"/>
      <c r="F44" s="244"/>
      <c r="G44" s="246"/>
    </row>
    <row r="45" spans="1:7" ht="177" customHeight="1" x14ac:dyDescent="0.25">
      <c r="A45" s="195" t="s">
        <v>176</v>
      </c>
      <c r="B45" s="197" t="s">
        <v>177</v>
      </c>
      <c r="C45" s="33" t="s">
        <v>157</v>
      </c>
      <c r="D45" s="199" t="s">
        <v>158</v>
      </c>
      <c r="E45" s="221" t="s">
        <v>311</v>
      </c>
      <c r="F45" s="222"/>
      <c r="G45" s="223"/>
    </row>
    <row r="46" spans="1:7" ht="125.25" customHeight="1" x14ac:dyDescent="0.25">
      <c r="A46" s="196"/>
      <c r="B46" s="198"/>
      <c r="C46" s="34" t="s">
        <v>312</v>
      </c>
      <c r="D46" s="200"/>
      <c r="E46" s="247" t="s">
        <v>179</v>
      </c>
      <c r="F46" s="248"/>
      <c r="G46" s="249"/>
    </row>
    <row r="47" spans="1:7" ht="66" x14ac:dyDescent="0.25">
      <c r="A47" s="196"/>
      <c r="B47" s="198"/>
      <c r="C47" s="34" t="s">
        <v>313</v>
      </c>
      <c r="D47" s="200"/>
      <c r="E47" s="247" t="s">
        <v>180</v>
      </c>
      <c r="F47" s="248"/>
      <c r="G47" s="249"/>
    </row>
    <row r="48" spans="1:7" ht="15.75" x14ac:dyDescent="0.25">
      <c r="A48" s="196"/>
      <c r="B48" s="198"/>
      <c r="C48" s="250" t="s">
        <v>314</v>
      </c>
      <c r="D48" s="200"/>
      <c r="E48" s="247" t="s">
        <v>181</v>
      </c>
      <c r="F48" s="248"/>
      <c r="G48" s="249"/>
    </row>
    <row r="49" spans="1:7" ht="31.5" customHeight="1" x14ac:dyDescent="0.25">
      <c r="A49" s="196"/>
      <c r="B49" s="198"/>
      <c r="C49" s="251"/>
      <c r="D49" s="200"/>
      <c r="E49" s="247" t="s">
        <v>182</v>
      </c>
      <c r="F49" s="248"/>
      <c r="G49" s="249"/>
    </row>
    <row r="50" spans="1:7" ht="21.75" customHeight="1" x14ac:dyDescent="0.25">
      <c r="A50" s="196"/>
      <c r="B50" s="198"/>
      <c r="C50" s="251"/>
      <c r="D50" s="200"/>
      <c r="E50" s="247" t="s">
        <v>183</v>
      </c>
      <c r="F50" s="248"/>
      <c r="G50" s="249"/>
    </row>
    <row r="51" spans="1:7" ht="15.75" customHeight="1" thickBot="1" x14ac:dyDescent="0.3">
      <c r="A51" s="196"/>
      <c r="B51" s="198"/>
      <c r="C51" s="251"/>
      <c r="D51" s="200"/>
      <c r="E51" s="247" t="s">
        <v>184</v>
      </c>
      <c r="F51" s="248"/>
      <c r="G51" s="249"/>
    </row>
    <row r="52" spans="1:7" ht="175.5" customHeight="1" thickBot="1" x14ac:dyDescent="0.3">
      <c r="A52" s="195" t="s">
        <v>185</v>
      </c>
      <c r="B52" s="221" t="s">
        <v>315</v>
      </c>
      <c r="C52" s="41" t="s">
        <v>157</v>
      </c>
      <c r="D52" s="237" t="s">
        <v>158</v>
      </c>
      <c r="E52" s="221" t="s">
        <v>316</v>
      </c>
      <c r="F52" s="222"/>
      <c r="G52" s="223"/>
    </row>
    <row r="53" spans="1:7" ht="114" customHeight="1" x14ac:dyDescent="0.25">
      <c r="A53" s="196"/>
      <c r="B53" s="198"/>
      <c r="C53" s="34" t="s">
        <v>317</v>
      </c>
      <c r="D53" s="200"/>
      <c r="E53" s="247" t="s">
        <v>179</v>
      </c>
      <c r="F53" s="248"/>
      <c r="G53" s="249"/>
    </row>
    <row r="54" spans="1:7" ht="110.25" x14ac:dyDescent="0.25">
      <c r="A54" s="196"/>
      <c r="B54" s="198"/>
      <c r="C54" s="34" t="s">
        <v>186</v>
      </c>
      <c r="D54" s="200"/>
      <c r="E54" s="247" t="s">
        <v>180</v>
      </c>
      <c r="F54" s="248"/>
      <c r="G54" s="249"/>
    </row>
    <row r="55" spans="1:7" ht="15.75" x14ac:dyDescent="0.25">
      <c r="A55" s="196"/>
      <c r="B55" s="198"/>
      <c r="C55" s="252" t="s">
        <v>318</v>
      </c>
      <c r="D55" s="200"/>
      <c r="E55" s="247" t="s">
        <v>181</v>
      </c>
      <c r="F55" s="248"/>
      <c r="G55" s="249"/>
    </row>
    <row r="56" spans="1:7" ht="31.5" customHeight="1" x14ac:dyDescent="0.25">
      <c r="A56" s="196"/>
      <c r="B56" s="198"/>
      <c r="C56" s="251"/>
      <c r="D56" s="200"/>
      <c r="E56" s="247" t="s">
        <v>182</v>
      </c>
      <c r="F56" s="248"/>
      <c r="G56" s="249"/>
    </row>
    <row r="57" spans="1:7" ht="31.5" customHeight="1" x14ac:dyDescent="0.25">
      <c r="A57" s="196"/>
      <c r="B57" s="198"/>
      <c r="C57" s="251"/>
      <c r="D57" s="200"/>
      <c r="E57" s="247" t="s">
        <v>183</v>
      </c>
      <c r="F57" s="248"/>
      <c r="G57" s="249"/>
    </row>
    <row r="58" spans="1:7" ht="31.5" customHeight="1" x14ac:dyDescent="0.25">
      <c r="A58" s="196"/>
      <c r="B58" s="198"/>
      <c r="C58" s="251"/>
      <c r="D58" s="200"/>
      <c r="E58" s="247" t="s">
        <v>187</v>
      </c>
      <c r="F58" s="248"/>
      <c r="G58" s="249"/>
    </row>
    <row r="59" spans="1:7" ht="31.5" customHeight="1" x14ac:dyDescent="0.25">
      <c r="A59" s="196"/>
      <c r="B59" s="198"/>
      <c r="C59" s="251"/>
      <c r="D59" s="200"/>
      <c r="E59" s="247" t="s">
        <v>188</v>
      </c>
      <c r="F59" s="248"/>
      <c r="G59" s="249"/>
    </row>
    <row r="60" spans="1:7" ht="31.5" customHeight="1" thickBot="1" x14ac:dyDescent="0.3">
      <c r="A60" s="196"/>
      <c r="B60" s="198"/>
      <c r="C60" s="253"/>
      <c r="D60" s="200"/>
      <c r="E60" s="247" t="s">
        <v>189</v>
      </c>
      <c r="F60" s="248"/>
      <c r="G60" s="249"/>
    </row>
    <row r="61" spans="1:7" ht="64.5" customHeight="1" x14ac:dyDescent="0.25">
      <c r="A61" s="195" t="s">
        <v>190</v>
      </c>
      <c r="B61" s="197" t="s">
        <v>191</v>
      </c>
      <c r="C61" s="33" t="s">
        <v>157</v>
      </c>
      <c r="D61" s="199" t="s">
        <v>158</v>
      </c>
      <c r="E61" s="233" t="s">
        <v>268</v>
      </c>
      <c r="F61" s="234"/>
      <c r="G61" s="235"/>
    </row>
    <row r="62" spans="1:7" ht="86.25" customHeight="1" x14ac:dyDescent="0.25">
      <c r="A62" s="196"/>
      <c r="B62" s="198"/>
      <c r="C62" s="34" t="s">
        <v>319</v>
      </c>
      <c r="D62" s="200"/>
      <c r="E62" s="192" t="s">
        <v>159</v>
      </c>
      <c r="F62" s="193"/>
      <c r="G62" s="194"/>
    </row>
    <row r="63" spans="1:7" ht="55.5" customHeight="1" x14ac:dyDescent="0.25">
      <c r="A63" s="196"/>
      <c r="B63" s="198"/>
      <c r="C63" s="34" t="s">
        <v>320</v>
      </c>
      <c r="D63" s="200"/>
      <c r="E63" s="192" t="s">
        <v>192</v>
      </c>
      <c r="F63" s="193"/>
      <c r="G63" s="194"/>
    </row>
    <row r="64" spans="1:7" ht="15.75" x14ac:dyDescent="0.25">
      <c r="A64" s="196"/>
      <c r="B64" s="198"/>
      <c r="C64" s="198" t="s">
        <v>321</v>
      </c>
      <c r="D64" s="200"/>
      <c r="E64" s="192" t="s">
        <v>163</v>
      </c>
      <c r="F64" s="193"/>
      <c r="G64" s="194"/>
    </row>
    <row r="65" spans="1:7" ht="15.75" customHeight="1" x14ac:dyDescent="0.25">
      <c r="A65" s="196"/>
      <c r="B65" s="198"/>
      <c r="C65" s="257"/>
      <c r="D65" s="200"/>
      <c r="E65" s="192" t="s">
        <v>193</v>
      </c>
      <c r="F65" s="193"/>
      <c r="G65" s="194"/>
    </row>
    <row r="66" spans="1:7" ht="15.75" customHeight="1" x14ac:dyDescent="0.25">
      <c r="A66" s="196"/>
      <c r="B66" s="198"/>
      <c r="C66" s="257"/>
      <c r="D66" s="200"/>
      <c r="E66" s="192" t="s">
        <v>172</v>
      </c>
      <c r="F66" s="193"/>
      <c r="G66" s="194"/>
    </row>
    <row r="67" spans="1:7" ht="31.5" customHeight="1" x14ac:dyDescent="0.25">
      <c r="A67" s="196"/>
      <c r="B67" s="198"/>
      <c r="C67" s="257"/>
      <c r="D67" s="200"/>
      <c r="E67" s="247" t="s">
        <v>194</v>
      </c>
      <c r="F67" s="248"/>
      <c r="G67" s="249"/>
    </row>
    <row r="68" spans="1:7" ht="15.75" customHeight="1" x14ac:dyDescent="0.25">
      <c r="A68" s="196"/>
      <c r="B68" s="198"/>
      <c r="C68" s="257"/>
      <c r="D68" s="200"/>
      <c r="E68" s="247" t="s">
        <v>167</v>
      </c>
      <c r="F68" s="248"/>
      <c r="G68" s="249"/>
    </row>
    <row r="69" spans="1:7" ht="88.5" customHeight="1" thickBot="1" x14ac:dyDescent="0.3">
      <c r="A69" s="218"/>
      <c r="B69" s="219"/>
      <c r="C69" s="258"/>
      <c r="D69" s="220"/>
      <c r="E69" s="254" t="s">
        <v>283</v>
      </c>
      <c r="F69" s="255"/>
      <c r="G69" s="256"/>
    </row>
    <row r="70" spans="1:7" ht="78.75" customHeight="1" x14ac:dyDescent="0.25">
      <c r="A70" s="195" t="s">
        <v>195</v>
      </c>
      <c r="B70" s="197" t="s">
        <v>104</v>
      </c>
      <c r="C70" s="33" t="s">
        <v>157</v>
      </c>
      <c r="D70" s="199" t="s">
        <v>158</v>
      </c>
      <c r="E70" s="233" t="s">
        <v>268</v>
      </c>
      <c r="F70" s="234"/>
      <c r="G70" s="235"/>
    </row>
    <row r="71" spans="1:7" ht="97.5" x14ac:dyDescent="0.25">
      <c r="A71" s="196"/>
      <c r="B71" s="198"/>
      <c r="C71" s="34" t="s">
        <v>322</v>
      </c>
      <c r="D71" s="200"/>
      <c r="E71" s="192" t="s">
        <v>159</v>
      </c>
      <c r="F71" s="193"/>
      <c r="G71" s="194"/>
    </row>
    <row r="72" spans="1:7" ht="66" x14ac:dyDescent="0.25">
      <c r="A72" s="196"/>
      <c r="B72" s="198"/>
      <c r="C72" s="34" t="s">
        <v>323</v>
      </c>
      <c r="D72" s="200"/>
      <c r="E72" s="192" t="s">
        <v>192</v>
      </c>
      <c r="F72" s="193"/>
      <c r="G72" s="194"/>
    </row>
    <row r="73" spans="1:7" ht="15.75" x14ac:dyDescent="0.25">
      <c r="A73" s="196"/>
      <c r="B73" s="198"/>
      <c r="C73" s="250" t="s">
        <v>324</v>
      </c>
      <c r="D73" s="200"/>
      <c r="E73" s="192" t="s">
        <v>163</v>
      </c>
      <c r="F73" s="193"/>
      <c r="G73" s="194"/>
    </row>
    <row r="74" spans="1:7" ht="15.75" customHeight="1" x14ac:dyDescent="0.25">
      <c r="A74" s="196"/>
      <c r="B74" s="198"/>
      <c r="C74" s="251"/>
      <c r="D74" s="200"/>
      <c r="E74" s="192" t="s">
        <v>193</v>
      </c>
      <c r="F74" s="193"/>
      <c r="G74" s="194"/>
    </row>
    <row r="75" spans="1:7" ht="15.75" customHeight="1" x14ac:dyDescent="0.25">
      <c r="A75" s="196"/>
      <c r="B75" s="198"/>
      <c r="C75" s="251"/>
      <c r="D75" s="200"/>
      <c r="E75" s="192" t="s">
        <v>172</v>
      </c>
      <c r="F75" s="193"/>
      <c r="G75" s="194"/>
    </row>
    <row r="76" spans="1:7" ht="31.5" customHeight="1" x14ac:dyDescent="0.25">
      <c r="A76" s="196"/>
      <c r="B76" s="198"/>
      <c r="C76" s="251"/>
      <c r="D76" s="200"/>
      <c r="E76" s="247" t="s">
        <v>194</v>
      </c>
      <c r="F76" s="248"/>
      <c r="G76" s="249"/>
    </row>
    <row r="77" spans="1:7" ht="15.75" customHeight="1" x14ac:dyDescent="0.25">
      <c r="A77" s="196"/>
      <c r="B77" s="198"/>
      <c r="C77" s="251"/>
      <c r="D77" s="200"/>
      <c r="E77" s="247" t="s">
        <v>167</v>
      </c>
      <c r="F77" s="248"/>
      <c r="G77" s="249"/>
    </row>
    <row r="78" spans="1:7" ht="79.5" customHeight="1" thickBot="1" x14ac:dyDescent="0.3">
      <c r="A78" s="218"/>
      <c r="B78" s="219"/>
      <c r="C78" s="259"/>
      <c r="D78" s="220"/>
      <c r="E78" s="236" t="s">
        <v>283</v>
      </c>
      <c r="F78" s="260"/>
      <c r="G78" s="261"/>
    </row>
    <row r="79" spans="1:7" ht="61.5" customHeight="1" x14ac:dyDescent="0.25">
      <c r="A79" s="195" t="s">
        <v>196</v>
      </c>
      <c r="B79" s="197" t="s">
        <v>13</v>
      </c>
      <c r="C79" s="33" t="s">
        <v>157</v>
      </c>
      <c r="D79" s="199" t="s">
        <v>158</v>
      </c>
      <c r="E79" s="233" t="s">
        <v>266</v>
      </c>
      <c r="F79" s="234"/>
      <c r="G79" s="235"/>
    </row>
    <row r="80" spans="1:7" ht="81.75" x14ac:dyDescent="0.25">
      <c r="A80" s="196"/>
      <c r="B80" s="198"/>
      <c r="C80" s="34" t="s">
        <v>325</v>
      </c>
      <c r="D80" s="200"/>
      <c r="E80" s="192" t="s">
        <v>270</v>
      </c>
      <c r="F80" s="193"/>
      <c r="G80" s="194"/>
    </row>
    <row r="81" spans="1:7" ht="50.25" x14ac:dyDescent="0.25">
      <c r="A81" s="196"/>
      <c r="B81" s="198"/>
      <c r="C81" s="34" t="s">
        <v>326</v>
      </c>
      <c r="D81" s="200"/>
      <c r="E81" s="192" t="s">
        <v>192</v>
      </c>
      <c r="F81" s="193"/>
      <c r="G81" s="194"/>
    </row>
    <row r="82" spans="1:7" ht="15.75" x14ac:dyDescent="0.25">
      <c r="A82" s="196"/>
      <c r="B82" s="198"/>
      <c r="C82" s="250" t="s">
        <v>307</v>
      </c>
      <c r="D82" s="200"/>
      <c r="E82" s="192" t="s">
        <v>163</v>
      </c>
      <c r="F82" s="193"/>
      <c r="G82" s="194"/>
    </row>
    <row r="83" spans="1:7" ht="15.75" customHeight="1" x14ac:dyDescent="0.25">
      <c r="A83" s="196"/>
      <c r="B83" s="198"/>
      <c r="C83" s="251"/>
      <c r="D83" s="200"/>
      <c r="E83" s="192" t="s">
        <v>193</v>
      </c>
      <c r="F83" s="193"/>
      <c r="G83" s="194"/>
    </row>
    <row r="84" spans="1:7" ht="15.75" customHeight="1" x14ac:dyDescent="0.25">
      <c r="A84" s="196"/>
      <c r="B84" s="198"/>
      <c r="C84" s="251"/>
      <c r="D84" s="200"/>
      <c r="E84" s="192" t="s">
        <v>172</v>
      </c>
      <c r="F84" s="193"/>
      <c r="G84" s="194"/>
    </row>
    <row r="85" spans="1:7" ht="31.5" customHeight="1" x14ac:dyDescent="0.25">
      <c r="A85" s="196"/>
      <c r="B85" s="198"/>
      <c r="C85" s="251"/>
      <c r="D85" s="200"/>
      <c r="E85" s="247" t="s">
        <v>194</v>
      </c>
      <c r="F85" s="248"/>
      <c r="G85" s="249"/>
    </row>
    <row r="86" spans="1:7" ht="15.75" customHeight="1" x14ac:dyDescent="0.25">
      <c r="A86" s="196"/>
      <c r="B86" s="198"/>
      <c r="C86" s="251"/>
      <c r="D86" s="200"/>
      <c r="E86" s="247" t="s">
        <v>167</v>
      </c>
      <c r="F86" s="248"/>
      <c r="G86" s="249"/>
    </row>
    <row r="87" spans="1:7" ht="80.25" customHeight="1" thickBot="1" x14ac:dyDescent="0.3">
      <c r="A87" s="218"/>
      <c r="B87" s="219"/>
      <c r="C87" s="259"/>
      <c r="D87" s="220"/>
      <c r="E87" s="254" t="s">
        <v>284</v>
      </c>
      <c r="F87" s="255"/>
      <c r="G87" s="256"/>
    </row>
    <row r="88" spans="1:7" ht="80.25" customHeight="1" x14ac:dyDescent="0.25">
      <c r="A88" s="195" t="s">
        <v>197</v>
      </c>
      <c r="B88" s="197" t="s">
        <v>105</v>
      </c>
      <c r="C88" s="33" t="s">
        <v>157</v>
      </c>
      <c r="D88" s="199" t="s">
        <v>158</v>
      </c>
      <c r="E88" s="221" t="s">
        <v>272</v>
      </c>
      <c r="F88" s="222"/>
      <c r="G88" s="223"/>
    </row>
    <row r="89" spans="1:7" ht="97.5" x14ac:dyDescent="0.25">
      <c r="A89" s="196"/>
      <c r="B89" s="198"/>
      <c r="C89" s="34" t="s">
        <v>327</v>
      </c>
      <c r="D89" s="200"/>
      <c r="E89" s="192" t="s">
        <v>273</v>
      </c>
      <c r="F89" s="193"/>
      <c r="G89" s="194"/>
    </row>
    <row r="90" spans="1:7" ht="78.75" customHeight="1" x14ac:dyDescent="0.25">
      <c r="A90" s="196"/>
      <c r="B90" s="198"/>
      <c r="C90" s="34" t="s">
        <v>328</v>
      </c>
      <c r="D90" s="200"/>
      <c r="E90" s="192" t="s">
        <v>267</v>
      </c>
      <c r="F90" s="193"/>
      <c r="G90" s="194"/>
    </row>
    <row r="91" spans="1:7" ht="15.75" x14ac:dyDescent="0.25">
      <c r="A91" s="196"/>
      <c r="B91" s="198"/>
      <c r="C91" s="250" t="s">
        <v>329</v>
      </c>
      <c r="D91" s="200"/>
      <c r="E91" s="192" t="s">
        <v>160</v>
      </c>
      <c r="F91" s="193"/>
      <c r="G91" s="194"/>
    </row>
    <row r="92" spans="1:7" ht="15.75" customHeight="1" x14ac:dyDescent="0.25">
      <c r="A92" s="196"/>
      <c r="B92" s="198"/>
      <c r="C92" s="251"/>
      <c r="D92" s="200"/>
      <c r="E92" s="192" t="s">
        <v>163</v>
      </c>
      <c r="F92" s="193"/>
      <c r="G92" s="194"/>
    </row>
    <row r="93" spans="1:7" ht="15.75" customHeight="1" x14ac:dyDescent="0.25">
      <c r="A93" s="196"/>
      <c r="B93" s="198"/>
      <c r="C93" s="251"/>
      <c r="D93" s="200"/>
      <c r="E93" s="192" t="s">
        <v>198</v>
      </c>
      <c r="F93" s="193"/>
      <c r="G93" s="194"/>
    </row>
    <row r="94" spans="1:7" ht="15.75" customHeight="1" x14ac:dyDescent="0.25">
      <c r="A94" s="196"/>
      <c r="B94" s="198"/>
      <c r="C94" s="251"/>
      <c r="D94" s="200"/>
      <c r="E94" s="192" t="s">
        <v>199</v>
      </c>
      <c r="F94" s="193"/>
      <c r="G94" s="194"/>
    </row>
    <row r="95" spans="1:7" ht="15.75" customHeight="1" x14ac:dyDescent="0.25">
      <c r="A95" s="196"/>
      <c r="B95" s="198"/>
      <c r="C95" s="251"/>
      <c r="D95" s="200"/>
      <c r="E95" s="192" t="s">
        <v>172</v>
      </c>
      <c r="F95" s="193"/>
      <c r="G95" s="194"/>
    </row>
    <row r="96" spans="1:7" ht="31.5" customHeight="1" thickBot="1" x14ac:dyDescent="0.3">
      <c r="A96" s="218"/>
      <c r="B96" s="219"/>
      <c r="C96" s="259"/>
      <c r="D96" s="220"/>
      <c r="E96" s="254" t="s">
        <v>189</v>
      </c>
      <c r="F96" s="255"/>
      <c r="G96" s="256"/>
    </row>
    <row r="97" spans="1:7" ht="68.25" customHeight="1" x14ac:dyDescent="0.25">
      <c r="A97" s="195" t="s">
        <v>200</v>
      </c>
      <c r="B97" s="197" t="s">
        <v>15</v>
      </c>
      <c r="C97" s="33" t="s">
        <v>157</v>
      </c>
      <c r="D97" s="199" t="s">
        <v>158</v>
      </c>
      <c r="E97" s="233" t="s">
        <v>273</v>
      </c>
      <c r="F97" s="234"/>
      <c r="G97" s="235"/>
    </row>
    <row r="98" spans="1:7" ht="107.25" customHeight="1" x14ac:dyDescent="0.25">
      <c r="A98" s="196"/>
      <c r="B98" s="198"/>
      <c r="C98" s="34" t="s">
        <v>330</v>
      </c>
      <c r="D98" s="200"/>
      <c r="E98" s="192" t="s">
        <v>270</v>
      </c>
      <c r="F98" s="214"/>
      <c r="G98" s="194"/>
    </row>
    <row r="99" spans="1:7" ht="66" x14ac:dyDescent="0.25">
      <c r="A99" s="196"/>
      <c r="B99" s="198"/>
      <c r="C99" s="34" t="s">
        <v>331</v>
      </c>
      <c r="D99" s="200"/>
      <c r="E99" s="192" t="s">
        <v>201</v>
      </c>
      <c r="F99" s="214"/>
      <c r="G99" s="194"/>
    </row>
    <row r="100" spans="1:7" ht="15.75" customHeight="1" x14ac:dyDescent="0.25">
      <c r="A100" s="196"/>
      <c r="B100" s="198"/>
      <c r="C100" s="252" t="s">
        <v>332</v>
      </c>
      <c r="D100" s="200"/>
      <c r="E100" s="192" t="s">
        <v>163</v>
      </c>
      <c r="F100" s="214"/>
      <c r="G100" s="194"/>
    </row>
    <row r="101" spans="1:7" ht="15.75" customHeight="1" x14ac:dyDescent="0.25">
      <c r="A101" s="196"/>
      <c r="B101" s="198"/>
      <c r="C101" s="250"/>
      <c r="D101" s="200"/>
      <c r="E101" s="192" t="s">
        <v>198</v>
      </c>
      <c r="F101" s="214"/>
      <c r="G101" s="194"/>
    </row>
    <row r="102" spans="1:7" ht="15.75" customHeight="1" x14ac:dyDescent="0.25">
      <c r="A102" s="196"/>
      <c r="B102" s="198"/>
      <c r="C102" s="250"/>
      <c r="D102" s="200"/>
      <c r="E102" s="192" t="s">
        <v>199</v>
      </c>
      <c r="F102" s="214"/>
      <c r="G102" s="194"/>
    </row>
    <row r="103" spans="1:7" ht="15.75" customHeight="1" x14ac:dyDescent="0.25">
      <c r="A103" s="196"/>
      <c r="B103" s="198"/>
      <c r="C103" s="250"/>
      <c r="D103" s="200"/>
      <c r="E103" s="192" t="s">
        <v>172</v>
      </c>
      <c r="F103" s="214"/>
      <c r="G103" s="194"/>
    </row>
    <row r="104" spans="1:7" ht="19.5" customHeight="1" thickBot="1" x14ac:dyDescent="0.3">
      <c r="A104" s="196"/>
      <c r="B104" s="198"/>
      <c r="C104" s="345"/>
      <c r="D104" s="200"/>
      <c r="E104" s="247" t="s">
        <v>202</v>
      </c>
      <c r="F104" s="264"/>
      <c r="G104" s="249"/>
    </row>
    <row r="105" spans="1:7" ht="114" customHeight="1" x14ac:dyDescent="0.25">
      <c r="A105" s="195" t="s">
        <v>203</v>
      </c>
      <c r="B105" s="197" t="s">
        <v>106</v>
      </c>
      <c r="C105" s="34" t="s">
        <v>157</v>
      </c>
      <c r="D105" s="199" t="s">
        <v>158</v>
      </c>
      <c r="E105" s="233" t="s">
        <v>274</v>
      </c>
      <c r="F105" s="234"/>
      <c r="G105" s="235"/>
    </row>
    <row r="106" spans="1:7" ht="113.25" x14ac:dyDescent="0.25">
      <c r="A106" s="196"/>
      <c r="B106" s="198"/>
      <c r="C106" s="34" t="s">
        <v>333</v>
      </c>
      <c r="D106" s="200"/>
      <c r="E106" s="192" t="s">
        <v>268</v>
      </c>
      <c r="F106" s="193"/>
      <c r="G106" s="194"/>
    </row>
    <row r="107" spans="1:7" ht="78.75" x14ac:dyDescent="0.25">
      <c r="A107" s="196"/>
      <c r="B107" s="198"/>
      <c r="C107" s="34" t="s">
        <v>204</v>
      </c>
      <c r="D107" s="200"/>
      <c r="E107" s="192" t="s">
        <v>159</v>
      </c>
      <c r="F107" s="193"/>
      <c r="G107" s="194"/>
    </row>
    <row r="108" spans="1:7" ht="15.75" x14ac:dyDescent="0.25">
      <c r="A108" s="196"/>
      <c r="B108" s="198"/>
      <c r="C108" s="250" t="s">
        <v>334</v>
      </c>
      <c r="D108" s="200"/>
      <c r="E108" s="192" t="s">
        <v>160</v>
      </c>
      <c r="F108" s="193"/>
      <c r="G108" s="194"/>
    </row>
    <row r="109" spans="1:7" ht="15.75" customHeight="1" x14ac:dyDescent="0.25">
      <c r="A109" s="196"/>
      <c r="B109" s="198"/>
      <c r="C109" s="251"/>
      <c r="D109" s="200"/>
      <c r="E109" s="192" t="s">
        <v>163</v>
      </c>
      <c r="F109" s="193"/>
      <c r="G109" s="194"/>
    </row>
    <row r="110" spans="1:7" ht="15.75" customHeight="1" x14ac:dyDescent="0.25">
      <c r="A110" s="196"/>
      <c r="B110" s="198"/>
      <c r="C110" s="251"/>
      <c r="D110" s="200"/>
      <c r="E110" s="192" t="s">
        <v>205</v>
      </c>
      <c r="F110" s="193"/>
      <c r="G110" s="194"/>
    </row>
    <row r="111" spans="1:7" ht="31.5" customHeight="1" x14ac:dyDescent="0.25">
      <c r="A111" s="196"/>
      <c r="B111" s="198"/>
      <c r="C111" s="251"/>
      <c r="D111" s="200"/>
      <c r="E111" s="192" t="s">
        <v>164</v>
      </c>
      <c r="F111" s="193"/>
      <c r="G111" s="194"/>
    </row>
    <row r="112" spans="1:7" ht="15.75" customHeight="1" x14ac:dyDescent="0.25">
      <c r="A112" s="196"/>
      <c r="B112" s="198"/>
      <c r="C112" s="251"/>
      <c r="D112" s="200"/>
      <c r="E112" s="192" t="s">
        <v>172</v>
      </c>
      <c r="F112" s="193"/>
      <c r="G112" s="194"/>
    </row>
    <row r="113" spans="1:7" ht="16.5" thickBot="1" x14ac:dyDescent="0.3">
      <c r="A113" s="218"/>
      <c r="B113" s="219"/>
      <c r="C113" s="259"/>
      <c r="D113" s="220"/>
      <c r="E113" s="215" t="s">
        <v>161</v>
      </c>
      <c r="F113" s="216"/>
      <c r="G113" s="217"/>
    </row>
    <row r="114" spans="1:7" ht="31.5" customHeight="1" thickBot="1" x14ac:dyDescent="0.3">
      <c r="A114" s="243" t="s">
        <v>206</v>
      </c>
      <c r="B114" s="244"/>
      <c r="C114" s="244"/>
      <c r="D114" s="244"/>
      <c r="E114" s="244"/>
      <c r="F114" s="244"/>
      <c r="G114" s="246"/>
    </row>
    <row r="115" spans="1:7" ht="78.75" customHeight="1" x14ac:dyDescent="0.25">
      <c r="A115" s="195" t="s">
        <v>207</v>
      </c>
      <c r="B115" s="197" t="s">
        <v>208</v>
      </c>
      <c r="C115" s="33" t="s">
        <v>157</v>
      </c>
      <c r="D115" s="199" t="s">
        <v>212</v>
      </c>
      <c r="E115" s="221" t="s">
        <v>275</v>
      </c>
      <c r="F115" s="222"/>
      <c r="G115" s="223"/>
    </row>
    <row r="116" spans="1:7" ht="38.25" customHeight="1" x14ac:dyDescent="0.25">
      <c r="A116" s="196"/>
      <c r="B116" s="198"/>
      <c r="C116" s="34" t="s">
        <v>209</v>
      </c>
      <c r="D116" s="200"/>
      <c r="E116" s="201"/>
      <c r="F116" s="202"/>
      <c r="G116" s="203"/>
    </row>
    <row r="117" spans="1:7" ht="45.75" customHeight="1" x14ac:dyDescent="0.25">
      <c r="A117" s="196"/>
      <c r="B117" s="198"/>
      <c r="C117" s="34" t="s">
        <v>210</v>
      </c>
      <c r="D117" s="200"/>
      <c r="E117" s="201"/>
      <c r="F117" s="202"/>
      <c r="G117" s="203"/>
    </row>
    <row r="118" spans="1:7" ht="49.5" customHeight="1" thickBot="1" x14ac:dyDescent="0.3">
      <c r="A118" s="218"/>
      <c r="B118" s="219"/>
      <c r="C118" s="42" t="s">
        <v>211</v>
      </c>
      <c r="D118" s="220"/>
      <c r="E118" s="236"/>
      <c r="F118" s="260"/>
      <c r="G118" s="261"/>
    </row>
    <row r="119" spans="1:7" ht="63" customHeight="1" x14ac:dyDescent="0.25">
      <c r="A119" s="195" t="s">
        <v>213</v>
      </c>
      <c r="B119" s="197" t="s">
        <v>19</v>
      </c>
      <c r="C119" s="33" t="s">
        <v>157</v>
      </c>
      <c r="D119" s="262" t="s">
        <v>178</v>
      </c>
      <c r="E119" s="221" t="s">
        <v>276</v>
      </c>
      <c r="F119" s="222"/>
      <c r="G119" s="223"/>
    </row>
    <row r="120" spans="1:7" ht="67.5" customHeight="1" x14ac:dyDescent="0.25">
      <c r="A120" s="196"/>
      <c r="B120" s="198"/>
      <c r="C120" s="34" t="s">
        <v>214</v>
      </c>
      <c r="D120" s="250"/>
      <c r="E120" s="201"/>
      <c r="F120" s="202"/>
      <c r="G120" s="203"/>
    </row>
    <row r="121" spans="1:7" ht="30" customHeight="1" x14ac:dyDescent="0.25">
      <c r="A121" s="196"/>
      <c r="B121" s="198"/>
      <c r="C121" s="34" t="s">
        <v>215</v>
      </c>
      <c r="D121" s="250"/>
      <c r="E121" s="201"/>
      <c r="F121" s="202"/>
      <c r="G121" s="203"/>
    </row>
    <row r="122" spans="1:7" ht="48.75" customHeight="1" thickBot="1" x14ac:dyDescent="0.3">
      <c r="A122" s="218"/>
      <c r="B122" s="219"/>
      <c r="C122" s="42" t="s">
        <v>216</v>
      </c>
      <c r="D122" s="263"/>
      <c r="E122" s="236"/>
      <c r="F122" s="260"/>
      <c r="G122" s="261"/>
    </row>
    <row r="123" spans="1:7" ht="31.5" customHeight="1" thickBot="1" x14ac:dyDescent="0.3">
      <c r="A123" s="204" t="s">
        <v>217</v>
      </c>
      <c r="B123" s="205"/>
      <c r="C123" s="205"/>
      <c r="D123" s="205"/>
      <c r="E123" s="205"/>
      <c r="F123" s="205"/>
      <c r="G123" s="306"/>
    </row>
    <row r="124" spans="1:7" ht="31.5" customHeight="1" thickBot="1" x14ac:dyDescent="0.3">
      <c r="A124" s="243" t="s">
        <v>218</v>
      </c>
      <c r="B124" s="244"/>
      <c r="C124" s="244"/>
      <c r="D124" s="307"/>
      <c r="E124" s="244"/>
      <c r="F124" s="244"/>
      <c r="G124" s="246"/>
    </row>
    <row r="125" spans="1:7" ht="75" customHeight="1" x14ac:dyDescent="0.25">
      <c r="A125" s="195" t="s">
        <v>219</v>
      </c>
      <c r="B125" s="197" t="s">
        <v>21</v>
      </c>
      <c r="C125" s="38" t="s">
        <v>157</v>
      </c>
      <c r="D125" s="230" t="s">
        <v>158</v>
      </c>
      <c r="E125" s="222" t="s">
        <v>277</v>
      </c>
      <c r="F125" s="224"/>
      <c r="G125" s="225"/>
    </row>
    <row r="126" spans="1:7" ht="42" customHeight="1" x14ac:dyDescent="0.25">
      <c r="A126" s="196"/>
      <c r="B126" s="198"/>
      <c r="C126" s="39" t="s">
        <v>335</v>
      </c>
      <c r="D126" s="231"/>
      <c r="E126" s="226"/>
      <c r="F126" s="226"/>
      <c r="G126" s="227"/>
    </row>
    <row r="127" spans="1:7" ht="50.25" x14ac:dyDescent="0.25">
      <c r="A127" s="196"/>
      <c r="B127" s="198"/>
      <c r="C127" s="39" t="s">
        <v>336</v>
      </c>
      <c r="D127" s="231"/>
      <c r="E127" s="226"/>
      <c r="F127" s="226"/>
      <c r="G127" s="227"/>
    </row>
    <row r="128" spans="1:7" ht="51" thickBot="1" x14ac:dyDescent="0.3">
      <c r="A128" s="218"/>
      <c r="B128" s="219"/>
      <c r="C128" s="40" t="s">
        <v>337</v>
      </c>
      <c r="D128" s="231"/>
      <c r="E128" s="299"/>
      <c r="F128" s="299"/>
      <c r="G128" s="227"/>
    </row>
    <row r="129" spans="1:7" ht="78" customHeight="1" x14ac:dyDescent="0.25">
      <c r="A129" s="195" t="s">
        <v>220</v>
      </c>
      <c r="B129" s="197" t="s">
        <v>22</v>
      </c>
      <c r="C129" s="38" t="s">
        <v>157</v>
      </c>
      <c r="D129" s="230" t="s">
        <v>158</v>
      </c>
      <c r="E129" s="312" t="s">
        <v>269</v>
      </c>
      <c r="F129" s="313"/>
      <c r="G129" s="314"/>
    </row>
    <row r="130" spans="1:7" ht="94.5" x14ac:dyDescent="0.25">
      <c r="A130" s="196"/>
      <c r="B130" s="198"/>
      <c r="C130" s="39" t="s">
        <v>221</v>
      </c>
      <c r="D130" s="231"/>
      <c r="E130" s="214" t="s">
        <v>270</v>
      </c>
      <c r="F130" s="284"/>
      <c r="G130" s="285"/>
    </row>
    <row r="131" spans="1:7" ht="47.25" x14ac:dyDescent="0.25">
      <c r="A131" s="196"/>
      <c r="B131" s="198"/>
      <c r="C131" s="39" t="s">
        <v>222</v>
      </c>
      <c r="D131" s="231"/>
      <c r="E131" s="214" t="s">
        <v>224</v>
      </c>
      <c r="F131" s="284"/>
      <c r="G131" s="285"/>
    </row>
    <row r="132" spans="1:7" x14ac:dyDescent="0.25">
      <c r="A132" s="196"/>
      <c r="B132" s="198"/>
      <c r="C132" s="247" t="s">
        <v>223</v>
      </c>
      <c r="D132" s="231"/>
      <c r="E132" s="214" t="s">
        <v>160</v>
      </c>
      <c r="F132" s="284"/>
      <c r="G132" s="285"/>
    </row>
    <row r="133" spans="1:7" ht="31.5" customHeight="1" x14ac:dyDescent="0.25">
      <c r="A133" s="196"/>
      <c r="B133" s="198"/>
      <c r="C133" s="271"/>
      <c r="D133" s="231"/>
      <c r="E133" s="214" t="s">
        <v>163</v>
      </c>
      <c r="F133" s="284"/>
      <c r="G133" s="285"/>
    </row>
    <row r="134" spans="1:7" ht="36.75" customHeight="1" x14ac:dyDescent="0.25">
      <c r="A134" s="196"/>
      <c r="B134" s="198"/>
      <c r="C134" s="271"/>
      <c r="D134" s="231"/>
      <c r="E134" s="214" t="s">
        <v>164</v>
      </c>
      <c r="F134" s="284"/>
      <c r="G134" s="285"/>
    </row>
    <row r="135" spans="1:7" ht="31.5" customHeight="1" x14ac:dyDescent="0.25">
      <c r="A135" s="196"/>
      <c r="B135" s="198"/>
      <c r="C135" s="271"/>
      <c r="D135" s="231"/>
      <c r="E135" s="214" t="s">
        <v>172</v>
      </c>
      <c r="F135" s="284"/>
      <c r="G135" s="285"/>
    </row>
    <row r="136" spans="1:7" ht="15.75" thickBot="1" x14ac:dyDescent="0.3">
      <c r="A136" s="196"/>
      <c r="B136" s="198"/>
      <c r="C136" s="271"/>
      <c r="D136" s="232"/>
      <c r="E136" s="214" t="s">
        <v>161</v>
      </c>
      <c r="F136" s="284"/>
      <c r="G136" s="285"/>
    </row>
    <row r="137" spans="1:7" ht="63" customHeight="1" x14ac:dyDescent="0.25">
      <c r="A137" s="315" t="s">
        <v>225</v>
      </c>
      <c r="B137" s="305" t="s">
        <v>23</v>
      </c>
      <c r="C137" s="43" t="s">
        <v>157</v>
      </c>
      <c r="D137" s="230" t="s">
        <v>158</v>
      </c>
      <c r="E137" s="309" t="s">
        <v>268</v>
      </c>
      <c r="F137" s="310"/>
      <c r="G137" s="311"/>
    </row>
    <row r="138" spans="1:7" ht="78.75" x14ac:dyDescent="0.25">
      <c r="A138" s="273"/>
      <c r="B138" s="198"/>
      <c r="C138" s="39" t="s">
        <v>226</v>
      </c>
      <c r="D138" s="231"/>
      <c r="E138" s="214" t="s">
        <v>270</v>
      </c>
      <c r="F138" s="284"/>
      <c r="G138" s="285"/>
    </row>
    <row r="139" spans="1:7" ht="47.25" x14ac:dyDescent="0.25">
      <c r="A139" s="273"/>
      <c r="B139" s="198"/>
      <c r="C139" s="39" t="s">
        <v>227</v>
      </c>
      <c r="D139" s="231"/>
      <c r="E139" s="214" t="s">
        <v>224</v>
      </c>
      <c r="F139" s="284"/>
      <c r="G139" s="285"/>
    </row>
    <row r="140" spans="1:7" ht="15.75" customHeight="1" x14ac:dyDescent="0.25">
      <c r="A140" s="273"/>
      <c r="B140" s="198"/>
      <c r="C140" s="247" t="s">
        <v>228</v>
      </c>
      <c r="D140" s="231"/>
      <c r="E140" s="214" t="s">
        <v>160</v>
      </c>
      <c r="F140" s="284"/>
      <c r="G140" s="285"/>
    </row>
    <row r="141" spans="1:7" ht="31.5" customHeight="1" x14ac:dyDescent="0.25">
      <c r="A141" s="273"/>
      <c r="B141" s="198"/>
      <c r="C141" s="271"/>
      <c r="D141" s="231"/>
      <c r="E141" s="214" t="s">
        <v>163</v>
      </c>
      <c r="F141" s="284"/>
      <c r="G141" s="285"/>
    </row>
    <row r="142" spans="1:7" ht="27" customHeight="1" x14ac:dyDescent="0.25">
      <c r="A142" s="273"/>
      <c r="B142" s="198"/>
      <c r="C142" s="271"/>
      <c r="D142" s="231"/>
      <c r="E142" s="214" t="s">
        <v>164</v>
      </c>
      <c r="F142" s="284"/>
      <c r="G142" s="285"/>
    </row>
    <row r="143" spans="1:7" ht="31.5" customHeight="1" x14ac:dyDescent="0.25">
      <c r="A143" s="273"/>
      <c r="B143" s="198"/>
      <c r="C143" s="271"/>
      <c r="D143" s="231"/>
      <c r="E143" s="214" t="s">
        <v>172</v>
      </c>
      <c r="F143" s="284"/>
      <c r="G143" s="285"/>
    </row>
    <row r="144" spans="1:7" ht="15.75" thickBot="1" x14ac:dyDescent="0.3">
      <c r="A144" s="274"/>
      <c r="B144" s="219"/>
      <c r="C144" s="308"/>
      <c r="D144" s="232"/>
      <c r="E144" s="214" t="s">
        <v>161</v>
      </c>
      <c r="F144" s="284"/>
      <c r="G144" s="285"/>
    </row>
    <row r="145" spans="1:7" ht="72.75" customHeight="1" x14ac:dyDescent="0.25">
      <c r="A145" s="272" t="s">
        <v>229</v>
      </c>
      <c r="B145" s="197" t="s">
        <v>24</v>
      </c>
      <c r="C145" s="38" t="s">
        <v>157</v>
      </c>
      <c r="D145" s="230" t="s">
        <v>158</v>
      </c>
      <c r="E145" s="352" t="s">
        <v>266</v>
      </c>
      <c r="F145" s="310"/>
      <c r="G145" s="311"/>
    </row>
    <row r="146" spans="1:7" ht="78.75" x14ac:dyDescent="0.25">
      <c r="A146" s="273"/>
      <c r="B146" s="198"/>
      <c r="C146" s="39" t="s">
        <v>230</v>
      </c>
      <c r="D146" s="231"/>
      <c r="E146" s="283" t="s">
        <v>270</v>
      </c>
      <c r="F146" s="284"/>
      <c r="G146" s="285"/>
    </row>
    <row r="147" spans="1:7" ht="47.25" customHeight="1" x14ac:dyDescent="0.25">
      <c r="A147" s="273"/>
      <c r="B147" s="198"/>
      <c r="C147" s="39" t="s">
        <v>338</v>
      </c>
      <c r="D147" s="231"/>
      <c r="E147" s="283" t="s">
        <v>224</v>
      </c>
      <c r="F147" s="284"/>
      <c r="G147" s="285"/>
    </row>
    <row r="148" spans="1:7" ht="15.75" customHeight="1" x14ac:dyDescent="0.25">
      <c r="A148" s="273"/>
      <c r="B148" s="198"/>
      <c r="C148" s="247" t="s">
        <v>231</v>
      </c>
      <c r="D148" s="231"/>
      <c r="E148" s="283" t="s">
        <v>160</v>
      </c>
      <c r="F148" s="284"/>
      <c r="G148" s="285"/>
    </row>
    <row r="149" spans="1:7" ht="31.5" customHeight="1" x14ac:dyDescent="0.25">
      <c r="A149" s="273"/>
      <c r="B149" s="198"/>
      <c r="C149" s="271"/>
      <c r="D149" s="231"/>
      <c r="E149" s="283" t="s">
        <v>163</v>
      </c>
      <c r="F149" s="284"/>
      <c r="G149" s="285"/>
    </row>
    <row r="150" spans="1:7" ht="34.5" customHeight="1" x14ac:dyDescent="0.25">
      <c r="A150" s="273"/>
      <c r="B150" s="198"/>
      <c r="C150" s="271"/>
      <c r="D150" s="231"/>
      <c r="E150" s="283" t="s">
        <v>164</v>
      </c>
      <c r="F150" s="284"/>
      <c r="G150" s="285"/>
    </row>
    <row r="151" spans="1:7" ht="31.5" customHeight="1" x14ac:dyDescent="0.25">
      <c r="A151" s="273"/>
      <c r="B151" s="198"/>
      <c r="C151" s="271"/>
      <c r="D151" s="231"/>
      <c r="E151" s="283" t="s">
        <v>172</v>
      </c>
      <c r="F151" s="284"/>
      <c r="G151" s="285"/>
    </row>
    <row r="152" spans="1:7" ht="15.75" thickBot="1" x14ac:dyDescent="0.3">
      <c r="A152" s="274"/>
      <c r="B152" s="219"/>
      <c r="C152" s="308"/>
      <c r="D152" s="232"/>
      <c r="E152" s="318" t="s">
        <v>161</v>
      </c>
      <c r="F152" s="319"/>
      <c r="G152" s="320"/>
    </row>
    <row r="153" spans="1:7" ht="85.5" customHeight="1" x14ac:dyDescent="0.25">
      <c r="A153" s="272" t="s">
        <v>232</v>
      </c>
      <c r="B153" s="197" t="s">
        <v>25</v>
      </c>
      <c r="C153" s="38" t="s">
        <v>157</v>
      </c>
      <c r="D153" s="230" t="s">
        <v>158</v>
      </c>
      <c r="E153" s="343" t="s">
        <v>278</v>
      </c>
      <c r="F153" s="313"/>
      <c r="G153" s="314"/>
    </row>
    <row r="154" spans="1:7" ht="78.75" x14ac:dyDescent="0.25">
      <c r="A154" s="273"/>
      <c r="B154" s="198"/>
      <c r="C154" s="39" t="s">
        <v>233</v>
      </c>
      <c r="D154" s="231"/>
      <c r="E154" s="283" t="s">
        <v>270</v>
      </c>
      <c r="F154" s="284"/>
      <c r="G154" s="285"/>
    </row>
    <row r="155" spans="1:7" ht="47.25" x14ac:dyDescent="0.25">
      <c r="A155" s="273"/>
      <c r="B155" s="198"/>
      <c r="C155" s="39" t="s">
        <v>279</v>
      </c>
      <c r="D155" s="231"/>
      <c r="E155" s="283" t="s">
        <v>224</v>
      </c>
      <c r="F155" s="284"/>
      <c r="G155" s="285"/>
    </row>
    <row r="156" spans="1:7" ht="15.75" customHeight="1" x14ac:dyDescent="0.25">
      <c r="A156" s="273"/>
      <c r="B156" s="198"/>
      <c r="C156" s="247" t="s">
        <v>234</v>
      </c>
      <c r="D156" s="231"/>
      <c r="E156" s="283" t="s">
        <v>160</v>
      </c>
      <c r="F156" s="284"/>
      <c r="G156" s="285"/>
    </row>
    <row r="157" spans="1:7" ht="27" customHeight="1" x14ac:dyDescent="0.25">
      <c r="A157" s="273"/>
      <c r="B157" s="198"/>
      <c r="C157" s="271"/>
      <c r="D157" s="231"/>
      <c r="E157" s="283" t="s">
        <v>163</v>
      </c>
      <c r="F157" s="284"/>
      <c r="G157" s="285"/>
    </row>
    <row r="158" spans="1:7" ht="32.25" customHeight="1" x14ac:dyDescent="0.25">
      <c r="A158" s="273"/>
      <c r="B158" s="198"/>
      <c r="C158" s="271"/>
      <c r="D158" s="231"/>
      <c r="E158" s="283" t="s">
        <v>164</v>
      </c>
      <c r="F158" s="284"/>
      <c r="G158" s="285"/>
    </row>
    <row r="159" spans="1:7" ht="31.5" customHeight="1" x14ac:dyDescent="0.25">
      <c r="A159" s="273"/>
      <c r="B159" s="198"/>
      <c r="C159" s="271"/>
      <c r="D159" s="231"/>
      <c r="E159" s="283" t="s">
        <v>172</v>
      </c>
      <c r="F159" s="284"/>
      <c r="G159" s="285"/>
    </row>
    <row r="160" spans="1:7" ht="15.75" thickBot="1" x14ac:dyDescent="0.3">
      <c r="A160" s="274"/>
      <c r="B160" s="219"/>
      <c r="C160" s="308"/>
      <c r="D160" s="232"/>
      <c r="E160" s="318" t="s">
        <v>161</v>
      </c>
      <c r="F160" s="319"/>
      <c r="G160" s="320"/>
    </row>
    <row r="161" spans="1:7" ht="66.75" customHeight="1" x14ac:dyDescent="0.25">
      <c r="A161" s="272" t="s">
        <v>235</v>
      </c>
      <c r="B161" s="197" t="s">
        <v>108</v>
      </c>
      <c r="C161" s="38" t="s">
        <v>157</v>
      </c>
      <c r="D161" s="321" t="s">
        <v>158</v>
      </c>
      <c r="E161" s="322" t="s">
        <v>268</v>
      </c>
      <c r="F161" s="323"/>
      <c r="G161" s="324"/>
    </row>
    <row r="162" spans="1:7" ht="111.75" customHeight="1" x14ac:dyDescent="0.25">
      <c r="A162" s="273"/>
      <c r="B162" s="198"/>
      <c r="C162" s="39" t="s">
        <v>236</v>
      </c>
      <c r="D162" s="294"/>
      <c r="E162" s="325" t="s">
        <v>267</v>
      </c>
      <c r="F162" s="284"/>
      <c r="G162" s="285"/>
    </row>
    <row r="163" spans="1:7" ht="63" x14ac:dyDescent="0.25">
      <c r="A163" s="273"/>
      <c r="B163" s="198"/>
      <c r="C163" s="39" t="s">
        <v>237</v>
      </c>
      <c r="D163" s="294"/>
      <c r="E163" s="325" t="s">
        <v>224</v>
      </c>
      <c r="F163" s="284"/>
      <c r="G163" s="285"/>
    </row>
    <row r="164" spans="1:7" ht="15.75" customHeight="1" x14ac:dyDescent="0.25">
      <c r="A164" s="273"/>
      <c r="B164" s="198"/>
      <c r="C164" s="247" t="s">
        <v>238</v>
      </c>
      <c r="D164" s="294"/>
      <c r="E164" s="325" t="s">
        <v>160</v>
      </c>
      <c r="F164" s="284"/>
      <c r="G164" s="285"/>
    </row>
    <row r="165" spans="1:7" ht="31.5" customHeight="1" x14ac:dyDescent="0.25">
      <c r="A165" s="273"/>
      <c r="B165" s="198"/>
      <c r="C165" s="271"/>
      <c r="D165" s="294"/>
      <c r="E165" s="325" t="s">
        <v>163</v>
      </c>
      <c r="F165" s="284"/>
      <c r="G165" s="285"/>
    </row>
    <row r="166" spans="1:7" ht="47.25" customHeight="1" x14ac:dyDescent="0.25">
      <c r="A166" s="273"/>
      <c r="B166" s="198"/>
      <c r="C166" s="271"/>
      <c r="D166" s="294"/>
      <c r="E166" s="325" t="s">
        <v>164</v>
      </c>
      <c r="F166" s="284"/>
      <c r="G166" s="285"/>
    </row>
    <row r="167" spans="1:7" ht="31.5" customHeight="1" x14ac:dyDescent="0.25">
      <c r="A167" s="273"/>
      <c r="B167" s="198"/>
      <c r="C167" s="271"/>
      <c r="D167" s="294"/>
      <c r="E167" s="325" t="s">
        <v>172</v>
      </c>
      <c r="F167" s="284"/>
      <c r="G167" s="285"/>
    </row>
    <row r="168" spans="1:7" ht="15.75" thickBot="1" x14ac:dyDescent="0.3">
      <c r="A168" s="274"/>
      <c r="B168" s="219"/>
      <c r="C168" s="308"/>
      <c r="D168" s="295"/>
      <c r="E168" s="326" t="s">
        <v>161</v>
      </c>
      <c r="F168" s="327"/>
      <c r="G168" s="328"/>
    </row>
    <row r="169" spans="1:7" ht="31.5" customHeight="1" thickBot="1" x14ac:dyDescent="0.3">
      <c r="A169" s="291" t="s">
        <v>239</v>
      </c>
      <c r="B169" s="244"/>
      <c r="C169" s="244"/>
      <c r="D169" s="344"/>
      <c r="E169" s="244"/>
      <c r="F169" s="244"/>
      <c r="G169" s="292"/>
    </row>
    <row r="170" spans="1:7" ht="77.25" customHeight="1" x14ac:dyDescent="0.25">
      <c r="A170" s="272" t="s">
        <v>240</v>
      </c>
      <c r="B170" s="197" t="s">
        <v>241</v>
      </c>
      <c r="C170" s="38" t="s">
        <v>157</v>
      </c>
      <c r="D170" s="293" t="s">
        <v>264</v>
      </c>
      <c r="E170" s="296" t="s">
        <v>285</v>
      </c>
      <c r="F170" s="224"/>
      <c r="G170" s="297"/>
    </row>
    <row r="171" spans="1:7" ht="47.25" x14ac:dyDescent="0.25">
      <c r="A171" s="273"/>
      <c r="B171" s="198"/>
      <c r="C171" s="39" t="s">
        <v>242</v>
      </c>
      <c r="D171" s="294"/>
      <c r="E171" s="298"/>
      <c r="F171" s="299"/>
      <c r="G171" s="300"/>
    </row>
    <row r="172" spans="1:7" ht="47.25" x14ac:dyDescent="0.25">
      <c r="A172" s="273"/>
      <c r="B172" s="198"/>
      <c r="C172" s="39" t="s">
        <v>243</v>
      </c>
      <c r="D172" s="294"/>
      <c r="E172" s="298"/>
      <c r="F172" s="299"/>
      <c r="G172" s="300"/>
    </row>
    <row r="173" spans="1:7" ht="39" customHeight="1" thickBot="1" x14ac:dyDescent="0.3">
      <c r="A173" s="274"/>
      <c r="B173" s="219"/>
      <c r="C173" s="40" t="s">
        <v>244</v>
      </c>
      <c r="D173" s="295"/>
      <c r="E173" s="301"/>
      <c r="F173" s="228"/>
      <c r="G173" s="302"/>
    </row>
    <row r="174" spans="1:7" ht="31.5" customHeight="1" thickBot="1" x14ac:dyDescent="0.3">
      <c r="A174" s="289" t="s">
        <v>245</v>
      </c>
      <c r="B174" s="205"/>
      <c r="C174" s="205"/>
      <c r="D174" s="206"/>
      <c r="E174" s="205"/>
      <c r="F174" s="205"/>
      <c r="G174" s="290"/>
    </row>
    <row r="175" spans="1:7" ht="31.5" customHeight="1" thickBot="1" x14ac:dyDescent="0.3">
      <c r="A175" s="291" t="s">
        <v>246</v>
      </c>
      <c r="B175" s="244"/>
      <c r="C175" s="244"/>
      <c r="D175" s="244"/>
      <c r="E175" s="244"/>
      <c r="F175" s="244"/>
      <c r="G175" s="292"/>
    </row>
    <row r="176" spans="1:7" ht="63" customHeight="1" x14ac:dyDescent="0.25">
      <c r="A176" s="280" t="s">
        <v>247</v>
      </c>
      <c r="B176" s="197" t="s">
        <v>29</v>
      </c>
      <c r="C176" s="33" t="s">
        <v>157</v>
      </c>
      <c r="D176" s="199" t="s">
        <v>158</v>
      </c>
      <c r="E176" s="221" t="s">
        <v>286</v>
      </c>
      <c r="F176" s="222"/>
      <c r="G176" s="329"/>
    </row>
    <row r="177" spans="1:7" ht="50.25" x14ac:dyDescent="0.25">
      <c r="A177" s="281"/>
      <c r="B177" s="198"/>
      <c r="C177" s="34" t="s">
        <v>339</v>
      </c>
      <c r="D177" s="200"/>
      <c r="E177" s="201"/>
      <c r="F177" s="330"/>
      <c r="G177" s="331"/>
    </row>
    <row r="178" spans="1:7" ht="34.5" x14ac:dyDescent="0.25">
      <c r="A178" s="281"/>
      <c r="B178" s="198"/>
      <c r="C178" s="34" t="s">
        <v>340</v>
      </c>
      <c r="D178" s="200"/>
      <c r="E178" s="201"/>
      <c r="F178" s="330"/>
      <c r="G178" s="331"/>
    </row>
    <row r="179" spans="1:7" ht="32.25" thickBot="1" x14ac:dyDescent="0.3">
      <c r="A179" s="282"/>
      <c r="B179" s="219"/>
      <c r="C179" s="42" t="s">
        <v>248</v>
      </c>
      <c r="D179" s="220"/>
      <c r="E179" s="236"/>
      <c r="F179" s="260"/>
      <c r="G179" s="335"/>
    </row>
    <row r="180" spans="1:7" ht="63.75" customHeight="1" x14ac:dyDescent="0.25">
      <c r="A180" s="272" t="s">
        <v>249</v>
      </c>
      <c r="B180" s="197" t="s">
        <v>250</v>
      </c>
      <c r="C180" s="33" t="s">
        <v>157</v>
      </c>
      <c r="D180" s="199" t="s">
        <v>158</v>
      </c>
      <c r="E180" s="240" t="s">
        <v>341</v>
      </c>
      <c r="F180" s="241"/>
      <c r="G180" s="336"/>
    </row>
    <row r="181" spans="1:7" ht="66" x14ac:dyDescent="0.25">
      <c r="A181" s="273"/>
      <c r="B181" s="198"/>
      <c r="C181" s="34" t="s">
        <v>342</v>
      </c>
      <c r="D181" s="200"/>
      <c r="E181" s="337"/>
      <c r="F181" s="338"/>
      <c r="G181" s="339"/>
    </row>
    <row r="182" spans="1:7" ht="50.25" x14ac:dyDescent="0.25">
      <c r="A182" s="273"/>
      <c r="B182" s="198"/>
      <c r="C182" s="34" t="s">
        <v>343</v>
      </c>
      <c r="D182" s="200"/>
      <c r="E182" s="337"/>
      <c r="F182" s="338"/>
      <c r="G182" s="339"/>
    </row>
    <row r="183" spans="1:7" ht="35.25" thickBot="1" x14ac:dyDescent="0.3">
      <c r="A183" s="274"/>
      <c r="B183" s="219"/>
      <c r="C183" s="42" t="s">
        <v>344</v>
      </c>
      <c r="D183" s="220"/>
      <c r="E183" s="340"/>
      <c r="F183" s="341"/>
      <c r="G183" s="342"/>
    </row>
    <row r="184" spans="1:7" ht="141" customHeight="1" x14ac:dyDescent="0.25">
      <c r="A184" s="272" t="s">
        <v>251</v>
      </c>
      <c r="B184" s="197" t="s">
        <v>111</v>
      </c>
      <c r="C184" s="33" t="s">
        <v>290</v>
      </c>
      <c r="D184" s="199" t="s">
        <v>158</v>
      </c>
      <c r="E184" s="277" t="s">
        <v>345</v>
      </c>
      <c r="F184" s="278"/>
      <c r="G184" s="279"/>
    </row>
    <row r="185" spans="1:7" ht="110.25" customHeight="1" x14ac:dyDescent="0.25">
      <c r="A185" s="273"/>
      <c r="B185" s="198"/>
      <c r="C185" s="34" t="s">
        <v>252</v>
      </c>
      <c r="D185" s="200"/>
      <c r="E185" s="192" t="s">
        <v>289</v>
      </c>
      <c r="F185" s="214"/>
      <c r="G185" s="275"/>
    </row>
    <row r="186" spans="1:7" ht="31.5" x14ac:dyDescent="0.25">
      <c r="A186" s="273"/>
      <c r="B186" s="198"/>
      <c r="C186" s="34" t="s">
        <v>253</v>
      </c>
      <c r="D186" s="200"/>
      <c r="E186" s="192" t="s">
        <v>169</v>
      </c>
      <c r="F186" s="214"/>
      <c r="G186" s="275"/>
    </row>
    <row r="187" spans="1:7" ht="31.5" customHeight="1" thickBot="1" x14ac:dyDescent="0.3">
      <c r="A187" s="274"/>
      <c r="B187" s="219"/>
      <c r="C187" s="44"/>
      <c r="D187" s="220"/>
      <c r="E187" s="215" t="s">
        <v>254</v>
      </c>
      <c r="F187" s="216"/>
      <c r="G187" s="276"/>
    </row>
    <row r="188" spans="1:7" ht="78.75" customHeight="1" x14ac:dyDescent="0.25">
      <c r="A188" s="272" t="s">
        <v>255</v>
      </c>
      <c r="B188" s="197" t="s">
        <v>32</v>
      </c>
      <c r="C188" s="303" t="s">
        <v>291</v>
      </c>
      <c r="D188" s="199" t="s">
        <v>158</v>
      </c>
      <c r="E188" s="211" t="s">
        <v>346</v>
      </c>
      <c r="F188" s="212"/>
      <c r="G188" s="304"/>
    </row>
    <row r="189" spans="1:7" ht="84" customHeight="1" x14ac:dyDescent="0.25">
      <c r="A189" s="273"/>
      <c r="B189" s="198"/>
      <c r="C189" s="251"/>
      <c r="D189" s="200"/>
      <c r="E189" s="271"/>
      <c r="F189" s="226"/>
      <c r="G189" s="300"/>
    </row>
    <row r="190" spans="1:7" ht="126" customHeight="1" x14ac:dyDescent="0.25">
      <c r="A190" s="273"/>
      <c r="B190" s="198"/>
      <c r="C190" s="34" t="s">
        <v>256</v>
      </c>
      <c r="D190" s="200"/>
      <c r="E190" s="192" t="s">
        <v>280</v>
      </c>
      <c r="F190" s="214"/>
      <c r="G190" s="275"/>
    </row>
    <row r="191" spans="1:7" ht="15.75" x14ac:dyDescent="0.25">
      <c r="A191" s="273"/>
      <c r="B191" s="198"/>
      <c r="C191" s="250" t="s">
        <v>257</v>
      </c>
      <c r="D191" s="200"/>
      <c r="E191" s="192" t="s">
        <v>169</v>
      </c>
      <c r="F191" s="214"/>
      <c r="G191" s="275"/>
    </row>
    <row r="192" spans="1:7" ht="39.75" customHeight="1" thickBot="1" x14ac:dyDescent="0.3">
      <c r="A192" s="274"/>
      <c r="B192" s="219"/>
      <c r="C192" s="259"/>
      <c r="D192" s="220"/>
      <c r="E192" s="215" t="s">
        <v>258</v>
      </c>
      <c r="F192" s="216"/>
      <c r="G192" s="276"/>
    </row>
    <row r="193" spans="1:7" ht="78.75" customHeight="1" x14ac:dyDescent="0.25">
      <c r="A193" s="272" t="s">
        <v>259</v>
      </c>
      <c r="B193" s="197" t="s">
        <v>33</v>
      </c>
      <c r="C193" s="33" t="s">
        <v>157</v>
      </c>
      <c r="D193" s="199" t="s">
        <v>158</v>
      </c>
      <c r="E193" s="221" t="s">
        <v>281</v>
      </c>
      <c r="F193" s="222"/>
      <c r="G193" s="329"/>
    </row>
    <row r="194" spans="1:7" ht="66" x14ac:dyDescent="0.25">
      <c r="A194" s="273"/>
      <c r="B194" s="198"/>
      <c r="C194" s="34" t="s">
        <v>347</v>
      </c>
      <c r="D194" s="200"/>
      <c r="E194" s="201"/>
      <c r="F194" s="330"/>
      <c r="G194" s="331"/>
    </row>
    <row r="195" spans="1:7" ht="78.75" x14ac:dyDescent="0.25">
      <c r="A195" s="273"/>
      <c r="B195" s="198"/>
      <c r="C195" s="34" t="s">
        <v>260</v>
      </c>
      <c r="D195" s="200"/>
      <c r="E195" s="201"/>
      <c r="F195" s="330"/>
      <c r="G195" s="331"/>
    </row>
    <row r="196" spans="1:7" ht="51" thickBot="1" x14ac:dyDescent="0.3">
      <c r="A196" s="286"/>
      <c r="B196" s="287"/>
      <c r="C196" s="45" t="s">
        <v>348</v>
      </c>
      <c r="D196" s="288"/>
      <c r="E196" s="332"/>
      <c r="F196" s="333"/>
      <c r="G196" s="334"/>
    </row>
    <row r="197" spans="1:7" x14ac:dyDescent="0.25">
      <c r="A197" s="46"/>
      <c r="B197" s="46"/>
      <c r="C197" s="46"/>
      <c r="D197" s="46"/>
      <c r="E197" s="46"/>
      <c r="F197" s="46"/>
      <c r="G197" s="46"/>
    </row>
    <row r="198" spans="1:7" ht="30" customHeight="1" x14ac:dyDescent="0.25">
      <c r="A198" s="316" t="s">
        <v>112</v>
      </c>
      <c r="B198" s="317"/>
      <c r="C198" s="317"/>
      <c r="D198" s="317"/>
      <c r="E198" s="317"/>
      <c r="F198" s="317"/>
    </row>
    <row r="199" spans="1:7" ht="32.25" customHeight="1" x14ac:dyDescent="0.25">
      <c r="A199" s="316" t="s">
        <v>261</v>
      </c>
      <c r="B199" s="317"/>
      <c r="C199" s="317"/>
      <c r="D199" s="317"/>
      <c r="E199" s="317"/>
      <c r="F199" s="317"/>
    </row>
    <row r="200" spans="1:7" ht="15.75" x14ac:dyDescent="0.25">
      <c r="A200" s="316" t="s">
        <v>262</v>
      </c>
      <c r="B200" s="317"/>
      <c r="C200" s="317"/>
      <c r="D200" s="317"/>
      <c r="E200" s="317"/>
      <c r="F200" s="317"/>
    </row>
    <row r="201" spans="1:7" ht="35.25" customHeight="1" x14ac:dyDescent="0.25">
      <c r="A201" s="316" t="s">
        <v>263</v>
      </c>
      <c r="B201" s="317"/>
      <c r="C201" s="317"/>
      <c r="D201" s="317"/>
      <c r="E201" s="317"/>
      <c r="F201" s="317"/>
    </row>
  </sheetData>
  <mergeCells count="271">
    <mergeCell ref="A1:G1"/>
    <mergeCell ref="E154:G154"/>
    <mergeCell ref="E155:G155"/>
    <mergeCell ref="E156:G156"/>
    <mergeCell ref="E20:G21"/>
    <mergeCell ref="E131:G131"/>
    <mergeCell ref="E132:G132"/>
    <mergeCell ref="E133:G133"/>
    <mergeCell ref="C148:C152"/>
    <mergeCell ref="D145:D152"/>
    <mergeCell ref="E145:G145"/>
    <mergeCell ref="E146:G146"/>
    <mergeCell ref="E147:G147"/>
    <mergeCell ref="E149:G149"/>
    <mergeCell ref="E152:G152"/>
    <mergeCell ref="C91:C96"/>
    <mergeCell ref="D105:D113"/>
    <mergeCell ref="E105:G105"/>
    <mergeCell ref="E106:G106"/>
    <mergeCell ref="E107:G107"/>
    <mergeCell ref="E108:G108"/>
    <mergeCell ref="E76:G76"/>
    <mergeCell ref="E77:G77"/>
    <mergeCell ref="E78:G78"/>
    <mergeCell ref="E91:G91"/>
    <mergeCell ref="A198:F198"/>
    <mergeCell ref="A199:F199"/>
    <mergeCell ref="E97:G97"/>
    <mergeCell ref="D97:D104"/>
    <mergeCell ref="B97:B104"/>
    <mergeCell ref="A97:A104"/>
    <mergeCell ref="C108:C113"/>
    <mergeCell ref="E125:G128"/>
    <mergeCell ref="D125:D128"/>
    <mergeCell ref="C100:C104"/>
    <mergeCell ref="E102:G102"/>
    <mergeCell ref="E101:G101"/>
    <mergeCell ref="E100:G100"/>
    <mergeCell ref="E99:G99"/>
    <mergeCell ref="E98:G98"/>
    <mergeCell ref="A115:A118"/>
    <mergeCell ref="B115:B118"/>
    <mergeCell ref="D115:D118"/>
    <mergeCell ref="E157:G157"/>
    <mergeCell ref="E158:G158"/>
    <mergeCell ref="E159:G159"/>
    <mergeCell ref="A145:A152"/>
    <mergeCell ref="B145:B152"/>
    <mergeCell ref="A200:F200"/>
    <mergeCell ref="A201:F201"/>
    <mergeCell ref="E160:G160"/>
    <mergeCell ref="C164:C168"/>
    <mergeCell ref="D161:D168"/>
    <mergeCell ref="E161:G161"/>
    <mergeCell ref="E162:G162"/>
    <mergeCell ref="E163:G163"/>
    <mergeCell ref="E168:G168"/>
    <mergeCell ref="E167:G167"/>
    <mergeCell ref="E166:G166"/>
    <mergeCell ref="E165:G165"/>
    <mergeCell ref="E193:G196"/>
    <mergeCell ref="E176:G179"/>
    <mergeCell ref="E180:G183"/>
    <mergeCell ref="B153:B160"/>
    <mergeCell ref="C156:C160"/>
    <mergeCell ref="D153:D160"/>
    <mergeCell ref="E153:G153"/>
    <mergeCell ref="A169:G169"/>
    <mergeCell ref="E164:G164"/>
    <mergeCell ref="A161:A168"/>
    <mergeCell ref="B161:B168"/>
    <mergeCell ref="A153:A160"/>
    <mergeCell ref="B137:B144"/>
    <mergeCell ref="A129:A136"/>
    <mergeCell ref="B129:B136"/>
    <mergeCell ref="A123:G123"/>
    <mergeCell ref="A124:G124"/>
    <mergeCell ref="E134:G134"/>
    <mergeCell ref="E135:G135"/>
    <mergeCell ref="E136:G136"/>
    <mergeCell ref="C132:C136"/>
    <mergeCell ref="C140:C144"/>
    <mergeCell ref="D137:D144"/>
    <mergeCell ref="E137:G137"/>
    <mergeCell ref="E138:G138"/>
    <mergeCell ref="E139:G139"/>
    <mergeCell ref="E140:G140"/>
    <mergeCell ref="E141:G141"/>
    <mergeCell ref="E142:G142"/>
    <mergeCell ref="E143:G143"/>
    <mergeCell ref="D129:D136"/>
    <mergeCell ref="E129:G129"/>
    <mergeCell ref="E130:G130"/>
    <mergeCell ref="E144:G144"/>
    <mergeCell ref="A137:A144"/>
    <mergeCell ref="A193:A196"/>
    <mergeCell ref="B193:B196"/>
    <mergeCell ref="D193:D196"/>
    <mergeCell ref="D176:D179"/>
    <mergeCell ref="A180:A183"/>
    <mergeCell ref="B180:B183"/>
    <mergeCell ref="D180:D183"/>
    <mergeCell ref="A170:A173"/>
    <mergeCell ref="B170:B173"/>
    <mergeCell ref="A174:G174"/>
    <mergeCell ref="A175:G175"/>
    <mergeCell ref="D170:D173"/>
    <mergeCell ref="E170:G173"/>
    <mergeCell ref="C188:C189"/>
    <mergeCell ref="E188:G189"/>
    <mergeCell ref="E5:G5"/>
    <mergeCell ref="C15:C19"/>
    <mergeCell ref="C27:C31"/>
    <mergeCell ref="C35:C39"/>
    <mergeCell ref="E9:G11"/>
    <mergeCell ref="A188:A192"/>
    <mergeCell ref="B188:B192"/>
    <mergeCell ref="D188:D192"/>
    <mergeCell ref="E190:G190"/>
    <mergeCell ref="E191:G191"/>
    <mergeCell ref="E192:G192"/>
    <mergeCell ref="C191:C192"/>
    <mergeCell ref="A184:A187"/>
    <mergeCell ref="B184:B187"/>
    <mergeCell ref="D184:D187"/>
    <mergeCell ref="E184:G184"/>
    <mergeCell ref="E185:G185"/>
    <mergeCell ref="E186:G186"/>
    <mergeCell ref="E187:G187"/>
    <mergeCell ref="A176:A179"/>
    <mergeCell ref="B176:B179"/>
    <mergeCell ref="E148:G148"/>
    <mergeCell ref="E150:G150"/>
    <mergeCell ref="E151:G151"/>
    <mergeCell ref="A88:A96"/>
    <mergeCell ref="B88:B96"/>
    <mergeCell ref="D88:D96"/>
    <mergeCell ref="E88:G88"/>
    <mergeCell ref="E89:G89"/>
    <mergeCell ref="E96:G96"/>
    <mergeCell ref="E90:G90"/>
    <mergeCell ref="A125:A128"/>
    <mergeCell ref="B125:B128"/>
    <mergeCell ref="E115:G118"/>
    <mergeCell ref="A119:A122"/>
    <mergeCell ref="B119:B122"/>
    <mergeCell ref="D119:D122"/>
    <mergeCell ref="E119:G122"/>
    <mergeCell ref="E109:G109"/>
    <mergeCell ref="E110:G110"/>
    <mergeCell ref="E111:G111"/>
    <mergeCell ref="E112:G112"/>
    <mergeCell ref="E113:G113"/>
    <mergeCell ref="A114:G114"/>
    <mergeCell ref="E103:G103"/>
    <mergeCell ref="E104:G104"/>
    <mergeCell ref="A105:A113"/>
    <mergeCell ref="B105:B113"/>
    <mergeCell ref="A79:A87"/>
    <mergeCell ref="B79:B87"/>
    <mergeCell ref="D79:D87"/>
    <mergeCell ref="E79:G79"/>
    <mergeCell ref="E80:G80"/>
    <mergeCell ref="E81:G81"/>
    <mergeCell ref="E82:G82"/>
    <mergeCell ref="E85:G85"/>
    <mergeCell ref="E86:G86"/>
    <mergeCell ref="E87:G87"/>
    <mergeCell ref="C82:C87"/>
    <mergeCell ref="E92:G92"/>
    <mergeCell ref="E93:G93"/>
    <mergeCell ref="E94:G94"/>
    <mergeCell ref="E95:G95"/>
    <mergeCell ref="E83:G83"/>
    <mergeCell ref="E84:G84"/>
    <mergeCell ref="E69:G69"/>
    <mergeCell ref="A70:A78"/>
    <mergeCell ref="B70:B78"/>
    <mergeCell ref="D70:D78"/>
    <mergeCell ref="E70:G70"/>
    <mergeCell ref="E71:G71"/>
    <mergeCell ref="E72:G72"/>
    <mergeCell ref="E73:G73"/>
    <mergeCell ref="E74:G74"/>
    <mergeCell ref="E75:G75"/>
    <mergeCell ref="A61:A69"/>
    <mergeCell ref="B61:B69"/>
    <mergeCell ref="D61:D69"/>
    <mergeCell ref="C64:C69"/>
    <mergeCell ref="C73:C78"/>
    <mergeCell ref="E64:G64"/>
    <mergeCell ref="E65:G65"/>
    <mergeCell ref="E66:G66"/>
    <mergeCell ref="E67:G67"/>
    <mergeCell ref="E68:G68"/>
    <mergeCell ref="E57:G57"/>
    <mergeCell ref="E58:G58"/>
    <mergeCell ref="E59:G59"/>
    <mergeCell ref="E60:G60"/>
    <mergeCell ref="E61:G61"/>
    <mergeCell ref="E62:G62"/>
    <mergeCell ref="A52:A60"/>
    <mergeCell ref="B52:B60"/>
    <mergeCell ref="D52:D60"/>
    <mergeCell ref="E52:G52"/>
    <mergeCell ref="E53:G53"/>
    <mergeCell ref="E54:G54"/>
    <mergeCell ref="E55:G55"/>
    <mergeCell ref="E56:G56"/>
    <mergeCell ref="E63:G63"/>
    <mergeCell ref="C55:C60"/>
    <mergeCell ref="A44:G44"/>
    <mergeCell ref="A45:A51"/>
    <mergeCell ref="B45:B51"/>
    <mergeCell ref="D45:D51"/>
    <mergeCell ref="E45:G45"/>
    <mergeCell ref="E46:G46"/>
    <mergeCell ref="E47:G47"/>
    <mergeCell ref="E48:G48"/>
    <mergeCell ref="E49:G49"/>
    <mergeCell ref="E50:G50"/>
    <mergeCell ref="E51:G51"/>
    <mergeCell ref="C48:C51"/>
    <mergeCell ref="E37:G37"/>
    <mergeCell ref="E38:G38"/>
    <mergeCell ref="E39:G39"/>
    <mergeCell ref="A40:A43"/>
    <mergeCell ref="B40:B43"/>
    <mergeCell ref="E40:G43"/>
    <mergeCell ref="D40:D43"/>
    <mergeCell ref="E30:G30"/>
    <mergeCell ref="E31:G31"/>
    <mergeCell ref="A32:A39"/>
    <mergeCell ref="B32:B39"/>
    <mergeCell ref="D32:D39"/>
    <mergeCell ref="E32:G32"/>
    <mergeCell ref="E33:G33"/>
    <mergeCell ref="E34:G34"/>
    <mergeCell ref="E35:G35"/>
    <mergeCell ref="E36:G36"/>
    <mergeCell ref="A24:A31"/>
    <mergeCell ref="B24:B31"/>
    <mergeCell ref="D24:D31"/>
    <mergeCell ref="E24:G24"/>
    <mergeCell ref="E25:G25"/>
    <mergeCell ref="E26:G26"/>
    <mergeCell ref="E27:G27"/>
    <mergeCell ref="E28:G28"/>
    <mergeCell ref="E29:G29"/>
    <mergeCell ref="A20:A23"/>
    <mergeCell ref="B20:B23"/>
    <mergeCell ref="D20:D23"/>
    <mergeCell ref="E22:G22"/>
    <mergeCell ref="E23:G23"/>
    <mergeCell ref="A6:G6"/>
    <mergeCell ref="A7:G7"/>
    <mergeCell ref="A8:A11"/>
    <mergeCell ref="B8:B11"/>
    <mergeCell ref="D8:D11"/>
    <mergeCell ref="E8:G8"/>
    <mergeCell ref="E17:G17"/>
    <mergeCell ref="E18:G18"/>
    <mergeCell ref="E19:G19"/>
    <mergeCell ref="A12:A19"/>
    <mergeCell ref="B12:B19"/>
    <mergeCell ref="D12:D19"/>
    <mergeCell ref="E12:G12"/>
    <mergeCell ref="E13:G13"/>
    <mergeCell ref="E14:G14"/>
    <mergeCell ref="E15:G15"/>
    <mergeCell ref="E16:G16"/>
  </mergeCells>
  <pageMargins left="0.7" right="0.7" top="0.75" bottom="0.75" header="0.3" footer="0.3"/>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F74"/>
  <sheetViews>
    <sheetView tabSelected="1" workbookViewId="0">
      <selection activeCell="G11" sqref="G11"/>
    </sheetView>
  </sheetViews>
  <sheetFormatPr defaultRowHeight="15" x14ac:dyDescent="0.25"/>
  <cols>
    <col min="1" max="1" width="5.7109375" style="371" customWidth="1"/>
    <col min="2" max="2" width="47.5703125" style="371" customWidth="1"/>
    <col min="3" max="3" width="39" style="371" customWidth="1"/>
    <col min="4" max="4" width="26.7109375" style="371" customWidth="1"/>
    <col min="5" max="5" width="12.85546875" style="371" customWidth="1"/>
    <col min="6" max="16384" width="9.140625" style="371"/>
  </cols>
  <sheetData>
    <row r="1" spans="1:6" x14ac:dyDescent="0.25">
      <c r="A1" s="370" t="s">
        <v>856</v>
      </c>
      <c r="B1" s="370"/>
      <c r="C1" s="370"/>
      <c r="D1" s="370"/>
      <c r="E1" s="370"/>
    </row>
    <row r="2" spans="1:6" ht="0.75" customHeight="1" x14ac:dyDescent="0.25">
      <c r="A2" s="15" t="s">
        <v>135</v>
      </c>
      <c r="B2" s="372"/>
      <c r="C2" s="372"/>
      <c r="D2" s="372"/>
      <c r="E2" s="372"/>
      <c r="F2" s="372"/>
    </row>
    <row r="3" spans="1:6" ht="18.75" x14ac:dyDescent="0.25">
      <c r="A3" s="16"/>
    </row>
    <row r="4" spans="1:6" ht="42.75" x14ac:dyDescent="0.25">
      <c r="A4" s="17" t="s">
        <v>94</v>
      </c>
      <c r="B4" s="373" t="s">
        <v>95</v>
      </c>
      <c r="C4" s="373" t="s">
        <v>136</v>
      </c>
      <c r="D4" s="374" t="s">
        <v>96</v>
      </c>
      <c r="E4" s="373" t="s">
        <v>97</v>
      </c>
    </row>
    <row r="5" spans="1:6" ht="18.75" x14ac:dyDescent="0.25">
      <c r="A5" s="17" t="s">
        <v>0</v>
      </c>
      <c r="B5" s="375"/>
      <c r="C5" s="375"/>
      <c r="D5" s="375"/>
      <c r="E5" s="373">
        <v>25</v>
      </c>
    </row>
    <row r="6" spans="1:6" ht="35.25" customHeight="1" x14ac:dyDescent="0.25">
      <c r="A6" s="376" t="s">
        <v>7</v>
      </c>
      <c r="B6" s="377"/>
      <c r="C6" s="377"/>
      <c r="D6" s="377"/>
      <c r="E6" s="378"/>
    </row>
    <row r="7" spans="1:6" ht="16.5" customHeight="1" x14ac:dyDescent="0.25">
      <c r="A7" s="353">
        <v>1</v>
      </c>
      <c r="B7" s="379" t="s">
        <v>1</v>
      </c>
      <c r="C7" s="380" t="s">
        <v>1057</v>
      </c>
      <c r="D7" s="379" t="s">
        <v>149</v>
      </c>
      <c r="E7" s="381">
        <v>1</v>
      </c>
    </row>
    <row r="8" spans="1:6" ht="16.5" customHeight="1" x14ac:dyDescent="0.25">
      <c r="A8" s="382"/>
      <c r="B8" s="383"/>
      <c r="C8" s="384"/>
      <c r="D8" s="383"/>
      <c r="E8" s="382"/>
    </row>
    <row r="9" spans="1:6" ht="19.5" customHeight="1" x14ac:dyDescent="0.25">
      <c r="A9" s="382"/>
      <c r="B9" s="383"/>
      <c r="C9" s="384"/>
      <c r="D9" s="385"/>
      <c r="E9" s="386"/>
    </row>
    <row r="10" spans="1:6" ht="108" customHeight="1" x14ac:dyDescent="0.25">
      <c r="A10" s="375">
        <v>2</v>
      </c>
      <c r="B10" s="387" t="s">
        <v>98</v>
      </c>
      <c r="C10" s="387" t="s">
        <v>1057</v>
      </c>
      <c r="D10" s="387" t="s">
        <v>137</v>
      </c>
      <c r="E10" s="375">
        <v>2</v>
      </c>
    </row>
    <row r="11" spans="1:6" ht="105" x14ac:dyDescent="0.25">
      <c r="A11" s="375">
        <v>3</v>
      </c>
      <c r="B11" s="387" t="s">
        <v>99</v>
      </c>
      <c r="C11" s="387" t="s">
        <v>1057</v>
      </c>
      <c r="D11" s="387" t="s">
        <v>138</v>
      </c>
      <c r="E11" s="375">
        <v>1</v>
      </c>
    </row>
    <row r="12" spans="1:6" ht="120" x14ac:dyDescent="0.25">
      <c r="A12" s="375">
        <v>4</v>
      </c>
      <c r="B12" s="387" t="s">
        <v>4</v>
      </c>
      <c r="C12" s="387" t="s">
        <v>1057</v>
      </c>
      <c r="D12" s="388" t="s">
        <v>139</v>
      </c>
      <c r="E12" s="375">
        <v>1</v>
      </c>
    </row>
    <row r="13" spans="1:6" ht="15" customHeight="1" x14ac:dyDescent="0.25">
      <c r="A13" s="381">
        <v>5</v>
      </c>
      <c r="B13" s="379" t="s">
        <v>5</v>
      </c>
      <c r="C13" s="379" t="s">
        <v>1057</v>
      </c>
      <c r="D13" s="379" t="s">
        <v>138</v>
      </c>
      <c r="E13" s="381">
        <v>1</v>
      </c>
    </row>
    <row r="14" spans="1:6" x14ac:dyDescent="0.25">
      <c r="A14" s="382"/>
      <c r="B14" s="383"/>
      <c r="C14" s="383"/>
      <c r="D14" s="383"/>
      <c r="E14" s="382"/>
    </row>
    <row r="15" spans="1:6" ht="82.5" customHeight="1" x14ac:dyDescent="0.25">
      <c r="A15" s="382"/>
      <c r="B15" s="383"/>
      <c r="C15" s="385"/>
      <c r="D15" s="385"/>
      <c r="E15" s="386"/>
    </row>
    <row r="16" spans="1:6" ht="60.75" customHeight="1" x14ac:dyDescent="0.25">
      <c r="A16" s="375">
        <v>6</v>
      </c>
      <c r="B16" s="387" t="s">
        <v>6</v>
      </c>
      <c r="C16" s="375" t="s">
        <v>100</v>
      </c>
      <c r="D16" s="389" t="s">
        <v>101</v>
      </c>
      <c r="E16" s="375">
        <v>2</v>
      </c>
    </row>
    <row r="17" spans="1:5" ht="30" customHeight="1" x14ac:dyDescent="0.25">
      <c r="A17" s="376" t="s">
        <v>8</v>
      </c>
      <c r="B17" s="377"/>
      <c r="C17" s="377"/>
      <c r="D17" s="377"/>
      <c r="E17" s="378"/>
    </row>
    <row r="18" spans="1:5" ht="111.75" customHeight="1" x14ac:dyDescent="0.25">
      <c r="A18" s="375">
        <v>7</v>
      </c>
      <c r="B18" s="387" t="s">
        <v>9</v>
      </c>
      <c r="C18" s="387" t="s">
        <v>1057</v>
      </c>
      <c r="D18" s="387" t="s">
        <v>140</v>
      </c>
      <c r="E18" s="375">
        <v>2</v>
      </c>
    </row>
    <row r="19" spans="1:5" ht="126" customHeight="1" x14ac:dyDescent="0.25">
      <c r="A19" s="375">
        <v>8</v>
      </c>
      <c r="B19" s="387" t="s">
        <v>1058</v>
      </c>
      <c r="C19" s="387" t="s">
        <v>1059</v>
      </c>
      <c r="D19" s="387" t="s">
        <v>141</v>
      </c>
      <c r="E19" s="375">
        <v>1</v>
      </c>
    </row>
    <row r="20" spans="1:5" ht="96.75" customHeight="1" x14ac:dyDescent="0.25">
      <c r="A20" s="375">
        <v>9</v>
      </c>
      <c r="B20" s="387" t="s">
        <v>102</v>
      </c>
      <c r="C20" s="375" t="s">
        <v>1060</v>
      </c>
      <c r="D20" s="375" t="s">
        <v>103</v>
      </c>
      <c r="E20" s="375">
        <v>1</v>
      </c>
    </row>
    <row r="21" spans="1:5" ht="105" x14ac:dyDescent="0.25">
      <c r="A21" s="375">
        <v>10</v>
      </c>
      <c r="B21" s="387" t="s">
        <v>104</v>
      </c>
      <c r="C21" s="375" t="s">
        <v>1060</v>
      </c>
      <c r="D21" s="375" t="s">
        <v>103</v>
      </c>
      <c r="E21" s="375">
        <v>1</v>
      </c>
    </row>
    <row r="22" spans="1:5" ht="90" x14ac:dyDescent="0.25">
      <c r="A22" s="375">
        <v>11</v>
      </c>
      <c r="B22" s="387" t="s">
        <v>13</v>
      </c>
      <c r="C22" s="375" t="s">
        <v>1060</v>
      </c>
      <c r="D22" s="375" t="s">
        <v>103</v>
      </c>
      <c r="E22" s="375">
        <v>2</v>
      </c>
    </row>
    <row r="23" spans="1:5" ht="105" x14ac:dyDescent="0.25">
      <c r="A23" s="375">
        <v>12</v>
      </c>
      <c r="B23" s="387" t="s">
        <v>105</v>
      </c>
      <c r="C23" s="387" t="s">
        <v>1059</v>
      </c>
      <c r="D23" s="387" t="s">
        <v>142</v>
      </c>
      <c r="E23" s="375">
        <v>1</v>
      </c>
    </row>
    <row r="24" spans="1:5" ht="120" x14ac:dyDescent="0.25">
      <c r="A24" s="375">
        <v>13</v>
      </c>
      <c r="B24" s="387" t="s">
        <v>15</v>
      </c>
      <c r="C24" s="387" t="s">
        <v>1059</v>
      </c>
      <c r="D24" s="387" t="s">
        <v>143</v>
      </c>
      <c r="E24" s="375">
        <v>2</v>
      </c>
    </row>
    <row r="25" spans="1:5" ht="120" x14ac:dyDescent="0.25">
      <c r="A25" s="375">
        <v>14</v>
      </c>
      <c r="B25" s="387" t="s">
        <v>106</v>
      </c>
      <c r="C25" s="387" t="s">
        <v>1059</v>
      </c>
      <c r="D25" s="387" t="s">
        <v>144</v>
      </c>
      <c r="E25" s="375">
        <v>1</v>
      </c>
    </row>
    <row r="26" spans="1:5" ht="24.75" customHeight="1" x14ac:dyDescent="0.25">
      <c r="A26" s="376" t="s">
        <v>17</v>
      </c>
      <c r="B26" s="377"/>
      <c r="C26" s="377"/>
      <c r="D26" s="377"/>
      <c r="E26" s="378"/>
    </row>
    <row r="27" spans="1:5" ht="150" customHeight="1" x14ac:dyDescent="0.25">
      <c r="A27" s="375">
        <v>15</v>
      </c>
      <c r="B27" s="387" t="s">
        <v>18</v>
      </c>
      <c r="C27" s="387" t="s">
        <v>1061</v>
      </c>
      <c r="D27" s="387" t="s">
        <v>145</v>
      </c>
      <c r="E27" s="375">
        <v>3</v>
      </c>
    </row>
    <row r="28" spans="1:5" ht="93" customHeight="1" x14ac:dyDescent="0.25">
      <c r="A28" s="375">
        <v>16</v>
      </c>
      <c r="B28" s="387" t="s">
        <v>19</v>
      </c>
      <c r="C28" s="387" t="s">
        <v>1059</v>
      </c>
      <c r="D28" s="387" t="s">
        <v>148</v>
      </c>
      <c r="E28" s="375">
        <v>3</v>
      </c>
    </row>
    <row r="29" spans="1:5" s="15" customFormat="1" ht="18.75" x14ac:dyDescent="0.25">
      <c r="A29" s="17" t="s">
        <v>20</v>
      </c>
      <c r="B29" s="18"/>
      <c r="C29" s="18"/>
      <c r="D29" s="18"/>
      <c r="E29" s="17">
        <v>10</v>
      </c>
    </row>
    <row r="30" spans="1:5" ht="36" customHeight="1" x14ac:dyDescent="0.25">
      <c r="A30" s="376" t="s">
        <v>7</v>
      </c>
      <c r="B30" s="390"/>
      <c r="C30" s="390"/>
      <c r="D30" s="390"/>
      <c r="E30" s="391"/>
    </row>
    <row r="31" spans="1:5" ht="38.25" customHeight="1" x14ac:dyDescent="0.25">
      <c r="A31" s="375">
        <v>17</v>
      </c>
      <c r="B31" s="387" t="s">
        <v>21</v>
      </c>
      <c r="C31" s="387" t="s">
        <v>1060</v>
      </c>
      <c r="D31" s="387" t="s">
        <v>101</v>
      </c>
      <c r="E31" s="375">
        <v>1</v>
      </c>
    </row>
    <row r="32" spans="1:5" ht="105" x14ac:dyDescent="0.25">
      <c r="A32" s="375">
        <v>18</v>
      </c>
      <c r="B32" s="387" t="s">
        <v>22</v>
      </c>
      <c r="C32" s="387" t="s">
        <v>1060</v>
      </c>
      <c r="D32" s="387" t="s">
        <v>107</v>
      </c>
      <c r="E32" s="375">
        <v>1</v>
      </c>
    </row>
    <row r="33" spans="1:5" ht="90" x14ac:dyDescent="0.25">
      <c r="A33" s="375">
        <v>19</v>
      </c>
      <c r="B33" s="387" t="s">
        <v>23</v>
      </c>
      <c r="C33" s="387" t="s">
        <v>1060</v>
      </c>
      <c r="D33" s="387" t="s">
        <v>107</v>
      </c>
      <c r="E33" s="375">
        <v>1</v>
      </c>
    </row>
    <row r="34" spans="1:5" ht="90" x14ac:dyDescent="0.25">
      <c r="A34" s="375">
        <v>20</v>
      </c>
      <c r="B34" s="387" t="s">
        <v>24</v>
      </c>
      <c r="C34" s="387" t="s">
        <v>1060</v>
      </c>
      <c r="D34" s="387" t="s">
        <v>107</v>
      </c>
      <c r="E34" s="375">
        <v>1</v>
      </c>
    </row>
    <row r="35" spans="1:5" ht="90" x14ac:dyDescent="0.25">
      <c r="A35" s="375">
        <v>21</v>
      </c>
      <c r="B35" s="387" t="s">
        <v>25</v>
      </c>
      <c r="C35" s="387" t="s">
        <v>1060</v>
      </c>
      <c r="D35" s="387" t="s">
        <v>107</v>
      </c>
      <c r="E35" s="375">
        <v>2</v>
      </c>
    </row>
    <row r="36" spans="1:5" ht="120" x14ac:dyDescent="0.25">
      <c r="A36" s="375">
        <v>22</v>
      </c>
      <c r="B36" s="387" t="s">
        <v>108</v>
      </c>
      <c r="C36" s="387" t="s">
        <v>1060</v>
      </c>
      <c r="D36" s="387" t="s">
        <v>107</v>
      </c>
      <c r="E36" s="375">
        <v>1</v>
      </c>
    </row>
    <row r="37" spans="1:5" ht="15.75" x14ac:dyDescent="0.25">
      <c r="A37" s="376" t="s">
        <v>17</v>
      </c>
      <c r="B37" s="390"/>
      <c r="C37" s="390"/>
      <c r="D37" s="392"/>
      <c r="E37" s="391"/>
    </row>
    <row r="38" spans="1:5" x14ac:dyDescent="0.25">
      <c r="A38" s="381">
        <v>23</v>
      </c>
      <c r="B38" s="381" t="s">
        <v>109</v>
      </c>
      <c r="C38" s="380" t="s">
        <v>1062</v>
      </c>
      <c r="D38" s="393" t="s">
        <v>150</v>
      </c>
      <c r="E38" s="381">
        <v>3</v>
      </c>
    </row>
    <row r="39" spans="1:5" x14ac:dyDescent="0.25">
      <c r="A39" s="382"/>
      <c r="B39" s="382"/>
      <c r="C39" s="394"/>
      <c r="D39" s="383"/>
      <c r="E39" s="382"/>
    </row>
    <row r="40" spans="1:5" x14ac:dyDescent="0.25">
      <c r="A40" s="382"/>
      <c r="B40" s="382"/>
      <c r="C40" s="394"/>
      <c r="D40" s="383"/>
      <c r="E40" s="382"/>
    </row>
    <row r="41" spans="1:5" ht="114.75" customHeight="1" x14ac:dyDescent="0.25">
      <c r="A41" s="382"/>
      <c r="B41" s="382"/>
      <c r="C41" s="394"/>
      <c r="D41" s="385"/>
      <c r="E41" s="386"/>
    </row>
    <row r="42" spans="1:5" s="16" customFormat="1" ht="29.25" customHeight="1" x14ac:dyDescent="0.25">
      <c r="A42" s="17" t="s">
        <v>28</v>
      </c>
      <c r="B42" s="17"/>
      <c r="C42" s="17"/>
      <c r="D42" s="19"/>
      <c r="E42" s="17">
        <v>6</v>
      </c>
    </row>
    <row r="43" spans="1:5" ht="29.25" customHeight="1" x14ac:dyDescent="0.25">
      <c r="A43" s="376" t="s">
        <v>7</v>
      </c>
      <c r="B43" s="377"/>
      <c r="C43" s="377"/>
      <c r="D43" s="377"/>
      <c r="E43" s="378"/>
    </row>
    <row r="44" spans="1:5" ht="60" x14ac:dyDescent="0.25">
      <c r="A44" s="375">
        <v>24</v>
      </c>
      <c r="B44" s="387" t="s">
        <v>29</v>
      </c>
      <c r="C44" s="387" t="s">
        <v>1063</v>
      </c>
      <c r="D44" s="387" t="s">
        <v>146</v>
      </c>
      <c r="E44" s="375">
        <v>1</v>
      </c>
    </row>
    <row r="45" spans="1:5" ht="60" x14ac:dyDescent="0.25">
      <c r="A45" s="375">
        <v>25</v>
      </c>
      <c r="B45" s="387" t="s">
        <v>110</v>
      </c>
      <c r="C45" s="375" t="s">
        <v>1060</v>
      </c>
      <c r="D45" s="387" t="s">
        <v>103</v>
      </c>
      <c r="E45" s="375">
        <v>1</v>
      </c>
    </row>
    <row r="46" spans="1:5" ht="90" x14ac:dyDescent="0.25">
      <c r="A46" s="375">
        <v>26</v>
      </c>
      <c r="B46" s="387" t="s">
        <v>111</v>
      </c>
      <c r="C46" s="387" t="s">
        <v>1063</v>
      </c>
      <c r="D46" s="387" t="s">
        <v>146</v>
      </c>
      <c r="E46" s="375">
        <v>1</v>
      </c>
    </row>
    <row r="47" spans="1:5" ht="90" x14ac:dyDescent="0.25">
      <c r="A47" s="375">
        <v>27</v>
      </c>
      <c r="B47" s="387" t="s">
        <v>32</v>
      </c>
      <c r="C47" s="387" t="s">
        <v>1063</v>
      </c>
      <c r="D47" s="387" t="s">
        <v>147</v>
      </c>
      <c r="E47" s="375">
        <v>1</v>
      </c>
    </row>
    <row r="48" spans="1:5" ht="60" x14ac:dyDescent="0.25">
      <c r="A48" s="375">
        <v>28</v>
      </c>
      <c r="B48" s="387" t="s">
        <v>33</v>
      </c>
      <c r="C48" s="387" t="s">
        <v>1060</v>
      </c>
      <c r="D48" s="387" t="s">
        <v>101</v>
      </c>
      <c r="E48" s="375">
        <v>2</v>
      </c>
    </row>
    <row r="50" spans="1:5" ht="15.75" x14ac:dyDescent="0.25">
      <c r="A50" s="371" t="s">
        <v>1064</v>
      </c>
    </row>
    <row r="51" spans="1:5" x14ac:dyDescent="0.25">
      <c r="A51" s="395" t="s">
        <v>1065</v>
      </c>
      <c r="B51" s="395"/>
      <c r="C51" s="395"/>
      <c r="D51" s="395"/>
      <c r="E51" s="395"/>
    </row>
    <row r="52" spans="1:5" x14ac:dyDescent="0.25">
      <c r="A52" s="395"/>
      <c r="B52" s="395"/>
      <c r="C52" s="395"/>
      <c r="D52" s="395"/>
      <c r="E52" s="395"/>
    </row>
    <row r="53" spans="1:5" ht="15.75" x14ac:dyDescent="0.25">
      <c r="A53" s="371" t="s">
        <v>1066</v>
      </c>
    </row>
    <row r="57" spans="1:5" x14ac:dyDescent="0.25">
      <c r="A57" s="396" t="s">
        <v>113</v>
      </c>
      <c r="B57" s="396"/>
      <c r="C57" s="396"/>
      <c r="D57" s="396"/>
      <c r="E57" s="396"/>
    </row>
    <row r="58" spans="1:5" x14ac:dyDescent="0.25">
      <c r="A58" s="396"/>
      <c r="B58" s="396"/>
      <c r="C58" s="396"/>
      <c r="D58" s="396"/>
      <c r="E58" s="396"/>
    </row>
    <row r="59" spans="1:5" x14ac:dyDescent="0.25">
      <c r="A59" s="397"/>
      <c r="B59" s="397"/>
      <c r="C59" s="397"/>
      <c r="D59" s="397"/>
      <c r="E59" s="397"/>
    </row>
    <row r="60" spans="1:5" x14ac:dyDescent="0.25">
      <c r="A60" s="397"/>
      <c r="B60" s="397"/>
      <c r="C60" s="397"/>
      <c r="D60" s="397"/>
      <c r="E60" s="397"/>
    </row>
    <row r="61" spans="1:5" ht="35.25" customHeight="1" x14ac:dyDescent="0.25">
      <c r="B61" s="398" t="s">
        <v>114</v>
      </c>
      <c r="C61" s="399" t="s">
        <v>115</v>
      </c>
      <c r="D61" s="400" t="s">
        <v>116</v>
      </c>
      <c r="E61" s="401"/>
    </row>
    <row r="62" spans="1:5" ht="15" customHeight="1" x14ac:dyDescent="0.25">
      <c r="B62" s="398"/>
      <c r="C62" s="386"/>
      <c r="D62" s="402"/>
      <c r="E62" s="403"/>
    </row>
    <row r="63" spans="1:5" ht="30.75" customHeight="1" x14ac:dyDescent="0.25">
      <c r="B63" s="388" t="s">
        <v>117</v>
      </c>
      <c r="C63" s="388" t="s">
        <v>120</v>
      </c>
      <c r="D63" s="380" t="s">
        <v>123</v>
      </c>
      <c r="E63" s="401"/>
    </row>
    <row r="64" spans="1:5" ht="30.75" customHeight="1" x14ac:dyDescent="0.25">
      <c r="B64" s="404"/>
      <c r="C64" s="404"/>
      <c r="D64" s="384" t="s">
        <v>124</v>
      </c>
      <c r="E64" s="405"/>
    </row>
    <row r="65" spans="2:5" ht="40.5" customHeight="1" x14ac:dyDescent="0.25">
      <c r="B65" s="404" t="s">
        <v>118</v>
      </c>
      <c r="C65" s="404" t="s">
        <v>121</v>
      </c>
      <c r="D65" s="384" t="s">
        <v>125</v>
      </c>
      <c r="E65" s="405"/>
    </row>
    <row r="66" spans="2:5" ht="46.5" customHeight="1" x14ac:dyDescent="0.25">
      <c r="B66" s="404"/>
      <c r="C66" s="404"/>
      <c r="D66" s="384" t="s">
        <v>126</v>
      </c>
      <c r="E66" s="405"/>
    </row>
    <row r="67" spans="2:5" x14ac:dyDescent="0.25">
      <c r="B67" s="404" t="s">
        <v>119</v>
      </c>
      <c r="C67" s="404" t="s">
        <v>122</v>
      </c>
      <c r="D67" s="384" t="s">
        <v>127</v>
      </c>
      <c r="E67" s="405"/>
    </row>
    <row r="68" spans="2:5" x14ac:dyDescent="0.25">
      <c r="B68" s="404"/>
      <c r="C68" s="404"/>
      <c r="D68" s="384" t="s">
        <v>128</v>
      </c>
      <c r="E68" s="405"/>
    </row>
    <row r="69" spans="2:5" ht="33" customHeight="1" x14ac:dyDescent="0.25">
      <c r="B69" s="404"/>
      <c r="C69" s="404"/>
      <c r="D69" s="384" t="s">
        <v>129</v>
      </c>
      <c r="E69" s="405"/>
    </row>
    <row r="70" spans="2:5" ht="32.25" customHeight="1" x14ac:dyDescent="0.25">
      <c r="B70" s="404"/>
      <c r="C70" s="404"/>
      <c r="D70" s="384" t="s">
        <v>130</v>
      </c>
      <c r="E70" s="405"/>
    </row>
    <row r="71" spans="2:5" x14ac:dyDescent="0.25">
      <c r="B71" s="406"/>
      <c r="C71" s="404"/>
      <c r="D71" s="384" t="s">
        <v>131</v>
      </c>
      <c r="E71" s="405"/>
    </row>
    <row r="72" spans="2:5" x14ac:dyDescent="0.25">
      <c r="B72" s="406"/>
      <c r="C72" s="404"/>
      <c r="D72" s="384" t="s">
        <v>132</v>
      </c>
      <c r="E72" s="405"/>
    </row>
    <row r="73" spans="2:5" ht="39" customHeight="1" x14ac:dyDescent="0.25">
      <c r="B73" s="406"/>
      <c r="C73" s="404"/>
      <c r="D73" s="384" t="s">
        <v>133</v>
      </c>
      <c r="E73" s="405"/>
    </row>
    <row r="74" spans="2:5" ht="26.25" customHeight="1" x14ac:dyDescent="0.25">
      <c r="B74" s="389"/>
      <c r="C74" s="407"/>
      <c r="D74" s="402" t="s">
        <v>134</v>
      </c>
      <c r="E74" s="403"/>
    </row>
  </sheetData>
  <mergeCells count="39">
    <mergeCell ref="A1:E1"/>
    <mergeCell ref="D71:E71"/>
    <mergeCell ref="D72:E72"/>
    <mergeCell ref="D73:E73"/>
    <mergeCell ref="D74:E74"/>
    <mergeCell ref="D65:E65"/>
    <mergeCell ref="D66:E66"/>
    <mergeCell ref="D67:E67"/>
    <mergeCell ref="D68:E68"/>
    <mergeCell ref="D69:E69"/>
    <mergeCell ref="D70:E70"/>
    <mergeCell ref="C61:C62"/>
    <mergeCell ref="D61:E62"/>
    <mergeCell ref="D63:E63"/>
    <mergeCell ref="B38:B41"/>
    <mergeCell ref="A38:A41"/>
    <mergeCell ref="C38:C41"/>
    <mergeCell ref="A43:E43"/>
    <mergeCell ref="A30:E30"/>
    <mergeCell ref="A13:A15"/>
    <mergeCell ref="E13:E15"/>
    <mergeCell ref="A17:E17"/>
    <mergeCell ref="A26:E26"/>
    <mergeCell ref="A7:A9"/>
    <mergeCell ref="E7:E9"/>
    <mergeCell ref="A6:E6"/>
    <mergeCell ref="D64:E64"/>
    <mergeCell ref="A57:E58"/>
    <mergeCell ref="B61:B62"/>
    <mergeCell ref="A51:E52"/>
    <mergeCell ref="A37:E37"/>
    <mergeCell ref="D7:D9"/>
    <mergeCell ref="D13:D15"/>
    <mergeCell ref="E38:E41"/>
    <mergeCell ref="D38:D41"/>
    <mergeCell ref="B7:B9"/>
    <mergeCell ref="C7:C9"/>
    <mergeCell ref="B13:B15"/>
    <mergeCell ref="C13:C15"/>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6"/>
  <sheetViews>
    <sheetView zoomScale="70" zoomScaleNormal="70" workbookViewId="0">
      <selection activeCell="M9" sqref="M9"/>
    </sheetView>
  </sheetViews>
  <sheetFormatPr defaultRowHeight="15.75" x14ac:dyDescent="0.25"/>
  <cols>
    <col min="1" max="1" width="8.85546875" style="154" customWidth="1"/>
    <col min="2" max="2" width="21" style="154" customWidth="1"/>
    <col min="3" max="3" width="83.7109375" style="154" customWidth="1"/>
    <col min="4" max="4" width="25.42578125" style="154" customWidth="1"/>
    <col min="5" max="5" width="25.140625" style="154" customWidth="1"/>
    <col min="6" max="6" width="31.28515625" style="154" hidden="1" customWidth="1"/>
    <col min="7" max="7" width="24.85546875" style="154" customWidth="1"/>
    <col min="8" max="256" width="9.140625" style="154"/>
    <col min="257" max="257" width="8.85546875" style="154" customWidth="1"/>
    <col min="258" max="258" width="21" style="154" customWidth="1"/>
    <col min="259" max="259" width="83.7109375" style="154" customWidth="1"/>
    <col min="260" max="260" width="25.42578125" style="154" customWidth="1"/>
    <col min="261" max="261" width="25.140625" style="154" customWidth="1"/>
    <col min="262" max="262" width="31.28515625" style="154" customWidth="1"/>
    <col min="263" max="263" width="24.85546875" style="154" customWidth="1"/>
    <col min="264" max="512" width="9.140625" style="154"/>
    <col min="513" max="513" width="8.85546875" style="154" customWidth="1"/>
    <col min="514" max="514" width="21" style="154" customWidth="1"/>
    <col min="515" max="515" width="83.7109375" style="154" customWidth="1"/>
    <col min="516" max="516" width="25.42578125" style="154" customWidth="1"/>
    <col min="517" max="517" width="25.140625" style="154" customWidth="1"/>
    <col min="518" max="518" width="31.28515625" style="154" customWidth="1"/>
    <col min="519" max="519" width="24.85546875" style="154" customWidth="1"/>
    <col min="520" max="768" width="9.140625" style="154"/>
    <col min="769" max="769" width="8.85546875" style="154" customWidth="1"/>
    <col min="770" max="770" width="21" style="154" customWidth="1"/>
    <col min="771" max="771" width="83.7109375" style="154" customWidth="1"/>
    <col min="772" max="772" width="25.42578125" style="154" customWidth="1"/>
    <col min="773" max="773" width="25.140625" style="154" customWidth="1"/>
    <col min="774" max="774" width="31.28515625" style="154" customWidth="1"/>
    <col min="775" max="775" width="24.85546875" style="154" customWidth="1"/>
    <col min="776" max="1024" width="9.140625" style="154"/>
    <col min="1025" max="1025" width="8.85546875" style="154" customWidth="1"/>
    <col min="1026" max="1026" width="21" style="154" customWidth="1"/>
    <col min="1027" max="1027" width="83.7109375" style="154" customWidth="1"/>
    <col min="1028" max="1028" width="25.42578125" style="154" customWidth="1"/>
    <col min="1029" max="1029" width="25.140625" style="154" customWidth="1"/>
    <col min="1030" max="1030" width="31.28515625" style="154" customWidth="1"/>
    <col min="1031" max="1031" width="24.85546875" style="154" customWidth="1"/>
    <col min="1032" max="1280" width="9.140625" style="154"/>
    <col min="1281" max="1281" width="8.85546875" style="154" customWidth="1"/>
    <col min="1282" max="1282" width="21" style="154" customWidth="1"/>
    <col min="1283" max="1283" width="83.7109375" style="154" customWidth="1"/>
    <col min="1284" max="1284" width="25.42578125" style="154" customWidth="1"/>
    <col min="1285" max="1285" width="25.140625" style="154" customWidth="1"/>
    <col min="1286" max="1286" width="31.28515625" style="154" customWidth="1"/>
    <col min="1287" max="1287" width="24.85546875" style="154" customWidth="1"/>
    <col min="1288" max="1536" width="9.140625" style="154"/>
    <col min="1537" max="1537" width="8.85546875" style="154" customWidth="1"/>
    <col min="1538" max="1538" width="21" style="154" customWidth="1"/>
    <col min="1539" max="1539" width="83.7109375" style="154" customWidth="1"/>
    <col min="1540" max="1540" width="25.42578125" style="154" customWidth="1"/>
    <col min="1541" max="1541" width="25.140625" style="154" customWidth="1"/>
    <col min="1542" max="1542" width="31.28515625" style="154" customWidth="1"/>
    <col min="1543" max="1543" width="24.85546875" style="154" customWidth="1"/>
    <col min="1544" max="1792" width="9.140625" style="154"/>
    <col min="1793" max="1793" width="8.85546875" style="154" customWidth="1"/>
    <col min="1794" max="1794" width="21" style="154" customWidth="1"/>
    <col min="1795" max="1795" width="83.7109375" style="154" customWidth="1"/>
    <col min="1796" max="1796" width="25.42578125" style="154" customWidth="1"/>
    <col min="1797" max="1797" width="25.140625" style="154" customWidth="1"/>
    <col min="1798" max="1798" width="31.28515625" style="154" customWidth="1"/>
    <col min="1799" max="1799" width="24.85546875" style="154" customWidth="1"/>
    <col min="1800" max="2048" width="9.140625" style="154"/>
    <col min="2049" max="2049" width="8.85546875" style="154" customWidth="1"/>
    <col min="2050" max="2050" width="21" style="154" customWidth="1"/>
    <col min="2051" max="2051" width="83.7109375" style="154" customWidth="1"/>
    <col min="2052" max="2052" width="25.42578125" style="154" customWidth="1"/>
    <col min="2053" max="2053" width="25.140625" style="154" customWidth="1"/>
    <col min="2054" max="2054" width="31.28515625" style="154" customWidth="1"/>
    <col min="2055" max="2055" width="24.85546875" style="154" customWidth="1"/>
    <col min="2056" max="2304" width="9.140625" style="154"/>
    <col min="2305" max="2305" width="8.85546875" style="154" customWidth="1"/>
    <col min="2306" max="2306" width="21" style="154" customWidth="1"/>
    <col min="2307" max="2307" width="83.7109375" style="154" customWidth="1"/>
    <col min="2308" max="2308" width="25.42578125" style="154" customWidth="1"/>
    <col min="2309" max="2309" width="25.140625" style="154" customWidth="1"/>
    <col min="2310" max="2310" width="31.28515625" style="154" customWidth="1"/>
    <col min="2311" max="2311" width="24.85546875" style="154" customWidth="1"/>
    <col min="2312" max="2560" width="9.140625" style="154"/>
    <col min="2561" max="2561" width="8.85546875" style="154" customWidth="1"/>
    <col min="2562" max="2562" width="21" style="154" customWidth="1"/>
    <col min="2563" max="2563" width="83.7109375" style="154" customWidth="1"/>
    <col min="2564" max="2564" width="25.42578125" style="154" customWidth="1"/>
    <col min="2565" max="2565" width="25.140625" style="154" customWidth="1"/>
    <col min="2566" max="2566" width="31.28515625" style="154" customWidth="1"/>
    <col min="2567" max="2567" width="24.85546875" style="154" customWidth="1"/>
    <col min="2568" max="2816" width="9.140625" style="154"/>
    <col min="2817" max="2817" width="8.85546875" style="154" customWidth="1"/>
    <col min="2818" max="2818" width="21" style="154" customWidth="1"/>
    <col min="2819" max="2819" width="83.7109375" style="154" customWidth="1"/>
    <col min="2820" max="2820" width="25.42578125" style="154" customWidth="1"/>
    <col min="2821" max="2821" width="25.140625" style="154" customWidth="1"/>
    <col min="2822" max="2822" width="31.28515625" style="154" customWidth="1"/>
    <col min="2823" max="2823" width="24.85546875" style="154" customWidth="1"/>
    <col min="2824" max="3072" width="9.140625" style="154"/>
    <col min="3073" max="3073" width="8.85546875" style="154" customWidth="1"/>
    <col min="3074" max="3074" width="21" style="154" customWidth="1"/>
    <col min="3075" max="3075" width="83.7109375" style="154" customWidth="1"/>
    <col min="3076" max="3076" width="25.42578125" style="154" customWidth="1"/>
    <col min="3077" max="3077" width="25.140625" style="154" customWidth="1"/>
    <col min="3078" max="3078" width="31.28515625" style="154" customWidth="1"/>
    <col min="3079" max="3079" width="24.85546875" style="154" customWidth="1"/>
    <col min="3080" max="3328" width="9.140625" style="154"/>
    <col min="3329" max="3329" width="8.85546875" style="154" customWidth="1"/>
    <col min="3330" max="3330" width="21" style="154" customWidth="1"/>
    <col min="3331" max="3331" width="83.7109375" style="154" customWidth="1"/>
    <col min="3332" max="3332" width="25.42578125" style="154" customWidth="1"/>
    <col min="3333" max="3333" width="25.140625" style="154" customWidth="1"/>
    <col min="3334" max="3334" width="31.28515625" style="154" customWidth="1"/>
    <col min="3335" max="3335" width="24.85546875" style="154" customWidth="1"/>
    <col min="3336" max="3584" width="9.140625" style="154"/>
    <col min="3585" max="3585" width="8.85546875" style="154" customWidth="1"/>
    <col min="3586" max="3586" width="21" style="154" customWidth="1"/>
    <col min="3587" max="3587" width="83.7109375" style="154" customWidth="1"/>
    <col min="3588" max="3588" width="25.42578125" style="154" customWidth="1"/>
    <col min="3589" max="3589" width="25.140625" style="154" customWidth="1"/>
    <col min="3590" max="3590" width="31.28515625" style="154" customWidth="1"/>
    <col min="3591" max="3591" width="24.85546875" style="154" customWidth="1"/>
    <col min="3592" max="3840" width="9.140625" style="154"/>
    <col min="3841" max="3841" width="8.85546875" style="154" customWidth="1"/>
    <col min="3842" max="3842" width="21" style="154" customWidth="1"/>
    <col min="3843" max="3843" width="83.7109375" style="154" customWidth="1"/>
    <col min="3844" max="3844" width="25.42578125" style="154" customWidth="1"/>
    <col min="3845" max="3845" width="25.140625" style="154" customWidth="1"/>
    <col min="3846" max="3846" width="31.28515625" style="154" customWidth="1"/>
    <col min="3847" max="3847" width="24.85546875" style="154" customWidth="1"/>
    <col min="3848" max="4096" width="9.140625" style="154"/>
    <col min="4097" max="4097" width="8.85546875" style="154" customWidth="1"/>
    <col min="4098" max="4098" width="21" style="154" customWidth="1"/>
    <col min="4099" max="4099" width="83.7109375" style="154" customWidth="1"/>
    <col min="4100" max="4100" width="25.42578125" style="154" customWidth="1"/>
    <col min="4101" max="4101" width="25.140625" style="154" customWidth="1"/>
    <col min="4102" max="4102" width="31.28515625" style="154" customWidth="1"/>
    <col min="4103" max="4103" width="24.85546875" style="154" customWidth="1"/>
    <col min="4104" max="4352" width="9.140625" style="154"/>
    <col min="4353" max="4353" width="8.85546875" style="154" customWidth="1"/>
    <col min="4354" max="4354" width="21" style="154" customWidth="1"/>
    <col min="4355" max="4355" width="83.7109375" style="154" customWidth="1"/>
    <col min="4356" max="4356" width="25.42578125" style="154" customWidth="1"/>
    <col min="4357" max="4357" width="25.140625" style="154" customWidth="1"/>
    <col min="4358" max="4358" width="31.28515625" style="154" customWidth="1"/>
    <col min="4359" max="4359" width="24.85546875" style="154" customWidth="1"/>
    <col min="4360" max="4608" width="9.140625" style="154"/>
    <col min="4609" max="4609" width="8.85546875" style="154" customWidth="1"/>
    <col min="4610" max="4610" width="21" style="154" customWidth="1"/>
    <col min="4611" max="4611" width="83.7109375" style="154" customWidth="1"/>
    <col min="4612" max="4612" width="25.42578125" style="154" customWidth="1"/>
    <col min="4613" max="4613" width="25.140625" style="154" customWidth="1"/>
    <col min="4614" max="4614" width="31.28515625" style="154" customWidth="1"/>
    <col min="4615" max="4615" width="24.85546875" style="154" customWidth="1"/>
    <col min="4616" max="4864" width="9.140625" style="154"/>
    <col min="4865" max="4865" width="8.85546875" style="154" customWidth="1"/>
    <col min="4866" max="4866" width="21" style="154" customWidth="1"/>
    <col min="4867" max="4867" width="83.7109375" style="154" customWidth="1"/>
    <col min="4868" max="4868" width="25.42578125" style="154" customWidth="1"/>
    <col min="4869" max="4869" width="25.140625" style="154" customWidth="1"/>
    <col min="4870" max="4870" width="31.28515625" style="154" customWidth="1"/>
    <col min="4871" max="4871" width="24.85546875" style="154" customWidth="1"/>
    <col min="4872" max="5120" width="9.140625" style="154"/>
    <col min="5121" max="5121" width="8.85546875" style="154" customWidth="1"/>
    <col min="5122" max="5122" width="21" style="154" customWidth="1"/>
    <col min="5123" max="5123" width="83.7109375" style="154" customWidth="1"/>
    <col min="5124" max="5124" width="25.42578125" style="154" customWidth="1"/>
    <col min="5125" max="5125" width="25.140625" style="154" customWidth="1"/>
    <col min="5126" max="5126" width="31.28515625" style="154" customWidth="1"/>
    <col min="5127" max="5127" width="24.85546875" style="154" customWidth="1"/>
    <col min="5128" max="5376" width="9.140625" style="154"/>
    <col min="5377" max="5377" width="8.85546875" style="154" customWidth="1"/>
    <col min="5378" max="5378" width="21" style="154" customWidth="1"/>
    <col min="5379" max="5379" width="83.7109375" style="154" customWidth="1"/>
    <col min="5380" max="5380" width="25.42578125" style="154" customWidth="1"/>
    <col min="5381" max="5381" width="25.140625" style="154" customWidth="1"/>
    <col min="5382" max="5382" width="31.28515625" style="154" customWidth="1"/>
    <col min="5383" max="5383" width="24.85546875" style="154" customWidth="1"/>
    <col min="5384" max="5632" width="9.140625" style="154"/>
    <col min="5633" max="5633" width="8.85546875" style="154" customWidth="1"/>
    <col min="5634" max="5634" width="21" style="154" customWidth="1"/>
    <col min="5635" max="5635" width="83.7109375" style="154" customWidth="1"/>
    <col min="5636" max="5636" width="25.42578125" style="154" customWidth="1"/>
    <col min="5637" max="5637" width="25.140625" style="154" customWidth="1"/>
    <col min="5638" max="5638" width="31.28515625" style="154" customWidth="1"/>
    <col min="5639" max="5639" width="24.85546875" style="154" customWidth="1"/>
    <col min="5640" max="5888" width="9.140625" style="154"/>
    <col min="5889" max="5889" width="8.85546875" style="154" customWidth="1"/>
    <col min="5890" max="5890" width="21" style="154" customWidth="1"/>
    <col min="5891" max="5891" width="83.7109375" style="154" customWidth="1"/>
    <col min="5892" max="5892" width="25.42578125" style="154" customWidth="1"/>
    <col min="5893" max="5893" width="25.140625" style="154" customWidth="1"/>
    <col min="5894" max="5894" width="31.28515625" style="154" customWidth="1"/>
    <col min="5895" max="5895" width="24.85546875" style="154" customWidth="1"/>
    <col min="5896" max="6144" width="9.140625" style="154"/>
    <col min="6145" max="6145" width="8.85546875" style="154" customWidth="1"/>
    <col min="6146" max="6146" width="21" style="154" customWidth="1"/>
    <col min="6147" max="6147" width="83.7109375" style="154" customWidth="1"/>
    <col min="6148" max="6148" width="25.42578125" style="154" customWidth="1"/>
    <col min="6149" max="6149" width="25.140625" style="154" customWidth="1"/>
    <col min="6150" max="6150" width="31.28515625" style="154" customWidth="1"/>
    <col min="6151" max="6151" width="24.85546875" style="154" customWidth="1"/>
    <col min="6152" max="6400" width="9.140625" style="154"/>
    <col min="6401" max="6401" width="8.85546875" style="154" customWidth="1"/>
    <col min="6402" max="6402" width="21" style="154" customWidth="1"/>
    <col min="6403" max="6403" width="83.7109375" style="154" customWidth="1"/>
    <col min="6404" max="6404" width="25.42578125" style="154" customWidth="1"/>
    <col min="6405" max="6405" width="25.140625" style="154" customWidth="1"/>
    <col min="6406" max="6406" width="31.28515625" style="154" customWidth="1"/>
    <col min="6407" max="6407" width="24.85546875" style="154" customWidth="1"/>
    <col min="6408" max="6656" width="9.140625" style="154"/>
    <col min="6657" max="6657" width="8.85546875" style="154" customWidth="1"/>
    <col min="6658" max="6658" width="21" style="154" customWidth="1"/>
    <col min="6659" max="6659" width="83.7109375" style="154" customWidth="1"/>
    <col min="6660" max="6660" width="25.42578125" style="154" customWidth="1"/>
    <col min="6661" max="6661" width="25.140625" style="154" customWidth="1"/>
    <col min="6662" max="6662" width="31.28515625" style="154" customWidth="1"/>
    <col min="6663" max="6663" width="24.85546875" style="154" customWidth="1"/>
    <col min="6664" max="6912" width="9.140625" style="154"/>
    <col min="6913" max="6913" width="8.85546875" style="154" customWidth="1"/>
    <col min="6914" max="6914" width="21" style="154" customWidth="1"/>
    <col min="6915" max="6915" width="83.7109375" style="154" customWidth="1"/>
    <col min="6916" max="6916" width="25.42578125" style="154" customWidth="1"/>
    <col min="6917" max="6917" width="25.140625" style="154" customWidth="1"/>
    <col min="6918" max="6918" width="31.28515625" style="154" customWidth="1"/>
    <col min="6919" max="6919" width="24.85546875" style="154" customWidth="1"/>
    <col min="6920" max="7168" width="9.140625" style="154"/>
    <col min="7169" max="7169" width="8.85546875" style="154" customWidth="1"/>
    <col min="7170" max="7170" width="21" style="154" customWidth="1"/>
    <col min="7171" max="7171" width="83.7109375" style="154" customWidth="1"/>
    <col min="7172" max="7172" width="25.42578125" style="154" customWidth="1"/>
    <col min="7173" max="7173" width="25.140625" style="154" customWidth="1"/>
    <col min="7174" max="7174" width="31.28515625" style="154" customWidth="1"/>
    <col min="7175" max="7175" width="24.85546875" style="154" customWidth="1"/>
    <col min="7176" max="7424" width="9.140625" style="154"/>
    <col min="7425" max="7425" width="8.85546875" style="154" customWidth="1"/>
    <col min="7426" max="7426" width="21" style="154" customWidth="1"/>
    <col min="7427" max="7427" width="83.7109375" style="154" customWidth="1"/>
    <col min="7428" max="7428" width="25.42578125" style="154" customWidth="1"/>
    <col min="7429" max="7429" width="25.140625" style="154" customWidth="1"/>
    <col min="7430" max="7430" width="31.28515625" style="154" customWidth="1"/>
    <col min="7431" max="7431" width="24.85546875" style="154" customWidth="1"/>
    <col min="7432" max="7680" width="9.140625" style="154"/>
    <col min="7681" max="7681" width="8.85546875" style="154" customWidth="1"/>
    <col min="7682" max="7682" width="21" style="154" customWidth="1"/>
    <col min="7683" max="7683" width="83.7109375" style="154" customWidth="1"/>
    <col min="7684" max="7684" width="25.42578125" style="154" customWidth="1"/>
    <col min="7685" max="7685" width="25.140625" style="154" customWidth="1"/>
    <col min="7686" max="7686" width="31.28515625" style="154" customWidth="1"/>
    <col min="7687" max="7687" width="24.85546875" style="154" customWidth="1"/>
    <col min="7688" max="7936" width="9.140625" style="154"/>
    <col min="7937" max="7937" width="8.85546875" style="154" customWidth="1"/>
    <col min="7938" max="7938" width="21" style="154" customWidth="1"/>
    <col min="7939" max="7939" width="83.7109375" style="154" customWidth="1"/>
    <col min="7940" max="7940" width="25.42578125" style="154" customWidth="1"/>
    <col min="7941" max="7941" width="25.140625" style="154" customWidth="1"/>
    <col min="7942" max="7942" width="31.28515625" style="154" customWidth="1"/>
    <col min="7943" max="7943" width="24.85546875" style="154" customWidth="1"/>
    <col min="7944" max="8192" width="9.140625" style="154"/>
    <col min="8193" max="8193" width="8.85546875" style="154" customWidth="1"/>
    <col min="8194" max="8194" width="21" style="154" customWidth="1"/>
    <col min="8195" max="8195" width="83.7109375" style="154" customWidth="1"/>
    <col min="8196" max="8196" width="25.42578125" style="154" customWidth="1"/>
    <col min="8197" max="8197" width="25.140625" style="154" customWidth="1"/>
    <col min="8198" max="8198" width="31.28515625" style="154" customWidth="1"/>
    <col min="8199" max="8199" width="24.85546875" style="154" customWidth="1"/>
    <col min="8200" max="8448" width="9.140625" style="154"/>
    <col min="8449" max="8449" width="8.85546875" style="154" customWidth="1"/>
    <col min="8450" max="8450" width="21" style="154" customWidth="1"/>
    <col min="8451" max="8451" width="83.7109375" style="154" customWidth="1"/>
    <col min="8452" max="8452" width="25.42578125" style="154" customWidth="1"/>
    <col min="8453" max="8453" width="25.140625" style="154" customWidth="1"/>
    <col min="8454" max="8454" width="31.28515625" style="154" customWidth="1"/>
    <col min="8455" max="8455" width="24.85546875" style="154" customWidth="1"/>
    <col min="8456" max="8704" width="9.140625" style="154"/>
    <col min="8705" max="8705" width="8.85546875" style="154" customWidth="1"/>
    <col min="8706" max="8706" width="21" style="154" customWidth="1"/>
    <col min="8707" max="8707" width="83.7109375" style="154" customWidth="1"/>
    <col min="8708" max="8708" width="25.42578125" style="154" customWidth="1"/>
    <col min="8709" max="8709" width="25.140625" style="154" customWidth="1"/>
    <col min="8710" max="8710" width="31.28515625" style="154" customWidth="1"/>
    <col min="8711" max="8711" width="24.85546875" style="154" customWidth="1"/>
    <col min="8712" max="8960" width="9.140625" style="154"/>
    <col min="8961" max="8961" width="8.85546875" style="154" customWidth="1"/>
    <col min="8962" max="8962" width="21" style="154" customWidth="1"/>
    <col min="8963" max="8963" width="83.7109375" style="154" customWidth="1"/>
    <col min="8964" max="8964" width="25.42578125" style="154" customWidth="1"/>
    <col min="8965" max="8965" width="25.140625" style="154" customWidth="1"/>
    <col min="8966" max="8966" width="31.28515625" style="154" customWidth="1"/>
    <col min="8967" max="8967" width="24.85546875" style="154" customWidth="1"/>
    <col min="8968" max="9216" width="9.140625" style="154"/>
    <col min="9217" max="9217" width="8.85546875" style="154" customWidth="1"/>
    <col min="9218" max="9218" width="21" style="154" customWidth="1"/>
    <col min="9219" max="9219" width="83.7109375" style="154" customWidth="1"/>
    <col min="9220" max="9220" width="25.42578125" style="154" customWidth="1"/>
    <col min="9221" max="9221" width="25.140625" style="154" customWidth="1"/>
    <col min="9222" max="9222" width="31.28515625" style="154" customWidth="1"/>
    <col min="9223" max="9223" width="24.85546875" style="154" customWidth="1"/>
    <col min="9224" max="9472" width="9.140625" style="154"/>
    <col min="9473" max="9473" width="8.85546875" style="154" customWidth="1"/>
    <col min="9474" max="9474" width="21" style="154" customWidth="1"/>
    <col min="9475" max="9475" width="83.7109375" style="154" customWidth="1"/>
    <col min="9476" max="9476" width="25.42578125" style="154" customWidth="1"/>
    <col min="9477" max="9477" width="25.140625" style="154" customWidth="1"/>
    <col min="9478" max="9478" width="31.28515625" style="154" customWidth="1"/>
    <col min="9479" max="9479" width="24.85546875" style="154" customWidth="1"/>
    <col min="9480" max="9728" width="9.140625" style="154"/>
    <col min="9729" max="9729" width="8.85546875" style="154" customWidth="1"/>
    <col min="9730" max="9730" width="21" style="154" customWidth="1"/>
    <col min="9731" max="9731" width="83.7109375" style="154" customWidth="1"/>
    <col min="9732" max="9732" width="25.42578125" style="154" customWidth="1"/>
    <col min="9733" max="9733" width="25.140625" style="154" customWidth="1"/>
    <col min="9734" max="9734" width="31.28515625" style="154" customWidth="1"/>
    <col min="9735" max="9735" width="24.85546875" style="154" customWidth="1"/>
    <col min="9736" max="9984" width="9.140625" style="154"/>
    <col min="9985" max="9985" width="8.85546875" style="154" customWidth="1"/>
    <col min="9986" max="9986" width="21" style="154" customWidth="1"/>
    <col min="9987" max="9987" width="83.7109375" style="154" customWidth="1"/>
    <col min="9988" max="9988" width="25.42578125" style="154" customWidth="1"/>
    <col min="9989" max="9989" width="25.140625" style="154" customWidth="1"/>
    <col min="9990" max="9990" width="31.28515625" style="154" customWidth="1"/>
    <col min="9991" max="9991" width="24.85546875" style="154" customWidth="1"/>
    <col min="9992" max="10240" width="9.140625" style="154"/>
    <col min="10241" max="10241" width="8.85546875" style="154" customWidth="1"/>
    <col min="10242" max="10242" width="21" style="154" customWidth="1"/>
    <col min="10243" max="10243" width="83.7109375" style="154" customWidth="1"/>
    <col min="10244" max="10244" width="25.42578125" style="154" customWidth="1"/>
    <col min="10245" max="10245" width="25.140625" style="154" customWidth="1"/>
    <col min="10246" max="10246" width="31.28515625" style="154" customWidth="1"/>
    <col min="10247" max="10247" width="24.85546875" style="154" customWidth="1"/>
    <col min="10248" max="10496" width="9.140625" style="154"/>
    <col min="10497" max="10497" width="8.85546875" style="154" customWidth="1"/>
    <col min="10498" max="10498" width="21" style="154" customWidth="1"/>
    <col min="10499" max="10499" width="83.7109375" style="154" customWidth="1"/>
    <col min="10500" max="10500" width="25.42578125" style="154" customWidth="1"/>
    <col min="10501" max="10501" width="25.140625" style="154" customWidth="1"/>
    <col min="10502" max="10502" width="31.28515625" style="154" customWidth="1"/>
    <col min="10503" max="10503" width="24.85546875" style="154" customWidth="1"/>
    <col min="10504" max="10752" width="9.140625" style="154"/>
    <col min="10753" max="10753" width="8.85546875" style="154" customWidth="1"/>
    <col min="10754" max="10754" width="21" style="154" customWidth="1"/>
    <col min="10755" max="10755" width="83.7109375" style="154" customWidth="1"/>
    <col min="10756" max="10756" width="25.42578125" style="154" customWidth="1"/>
    <col min="10757" max="10757" width="25.140625" style="154" customWidth="1"/>
    <col min="10758" max="10758" width="31.28515625" style="154" customWidth="1"/>
    <col min="10759" max="10759" width="24.85546875" style="154" customWidth="1"/>
    <col min="10760" max="11008" width="9.140625" style="154"/>
    <col min="11009" max="11009" width="8.85546875" style="154" customWidth="1"/>
    <col min="11010" max="11010" width="21" style="154" customWidth="1"/>
    <col min="11011" max="11011" width="83.7109375" style="154" customWidth="1"/>
    <col min="11012" max="11012" width="25.42578125" style="154" customWidth="1"/>
    <col min="11013" max="11013" width="25.140625" style="154" customWidth="1"/>
    <col min="11014" max="11014" width="31.28515625" style="154" customWidth="1"/>
    <col min="11015" max="11015" width="24.85546875" style="154" customWidth="1"/>
    <col min="11016" max="11264" width="9.140625" style="154"/>
    <col min="11265" max="11265" width="8.85546875" style="154" customWidth="1"/>
    <col min="11266" max="11266" width="21" style="154" customWidth="1"/>
    <col min="11267" max="11267" width="83.7109375" style="154" customWidth="1"/>
    <col min="11268" max="11268" width="25.42578125" style="154" customWidth="1"/>
    <col min="11269" max="11269" width="25.140625" style="154" customWidth="1"/>
    <col min="11270" max="11270" width="31.28515625" style="154" customWidth="1"/>
    <col min="11271" max="11271" width="24.85546875" style="154" customWidth="1"/>
    <col min="11272" max="11520" width="9.140625" style="154"/>
    <col min="11521" max="11521" width="8.85546875" style="154" customWidth="1"/>
    <col min="11522" max="11522" width="21" style="154" customWidth="1"/>
    <col min="11523" max="11523" width="83.7109375" style="154" customWidth="1"/>
    <col min="11524" max="11524" width="25.42578125" style="154" customWidth="1"/>
    <col min="11525" max="11525" width="25.140625" style="154" customWidth="1"/>
    <col min="11526" max="11526" width="31.28515625" style="154" customWidth="1"/>
    <col min="11527" max="11527" width="24.85546875" style="154" customWidth="1"/>
    <col min="11528" max="11776" width="9.140625" style="154"/>
    <col min="11777" max="11777" width="8.85546875" style="154" customWidth="1"/>
    <col min="11778" max="11778" width="21" style="154" customWidth="1"/>
    <col min="11779" max="11779" width="83.7109375" style="154" customWidth="1"/>
    <col min="11780" max="11780" width="25.42578125" style="154" customWidth="1"/>
    <col min="11781" max="11781" width="25.140625" style="154" customWidth="1"/>
    <col min="11782" max="11782" width="31.28515625" style="154" customWidth="1"/>
    <col min="11783" max="11783" width="24.85546875" style="154" customWidth="1"/>
    <col min="11784" max="12032" width="9.140625" style="154"/>
    <col min="12033" max="12033" width="8.85546875" style="154" customWidth="1"/>
    <col min="12034" max="12034" width="21" style="154" customWidth="1"/>
    <col min="12035" max="12035" width="83.7109375" style="154" customWidth="1"/>
    <col min="12036" max="12036" width="25.42578125" style="154" customWidth="1"/>
    <col min="12037" max="12037" width="25.140625" style="154" customWidth="1"/>
    <col min="12038" max="12038" width="31.28515625" style="154" customWidth="1"/>
    <col min="12039" max="12039" width="24.85546875" style="154" customWidth="1"/>
    <col min="12040" max="12288" width="9.140625" style="154"/>
    <col min="12289" max="12289" width="8.85546875" style="154" customWidth="1"/>
    <col min="12290" max="12290" width="21" style="154" customWidth="1"/>
    <col min="12291" max="12291" width="83.7109375" style="154" customWidth="1"/>
    <col min="12292" max="12292" width="25.42578125" style="154" customWidth="1"/>
    <col min="12293" max="12293" width="25.140625" style="154" customWidth="1"/>
    <col min="12294" max="12294" width="31.28515625" style="154" customWidth="1"/>
    <col min="12295" max="12295" width="24.85546875" style="154" customWidth="1"/>
    <col min="12296" max="12544" width="9.140625" style="154"/>
    <col min="12545" max="12545" width="8.85546875" style="154" customWidth="1"/>
    <col min="12546" max="12546" width="21" style="154" customWidth="1"/>
    <col min="12547" max="12547" width="83.7109375" style="154" customWidth="1"/>
    <col min="12548" max="12548" width="25.42578125" style="154" customWidth="1"/>
    <col min="12549" max="12549" width="25.140625" style="154" customWidth="1"/>
    <col min="12550" max="12550" width="31.28515625" style="154" customWidth="1"/>
    <col min="12551" max="12551" width="24.85546875" style="154" customWidth="1"/>
    <col min="12552" max="12800" width="9.140625" style="154"/>
    <col min="12801" max="12801" width="8.85546875" style="154" customWidth="1"/>
    <col min="12802" max="12802" width="21" style="154" customWidth="1"/>
    <col min="12803" max="12803" width="83.7109375" style="154" customWidth="1"/>
    <col min="12804" max="12804" width="25.42578125" style="154" customWidth="1"/>
    <col min="12805" max="12805" width="25.140625" style="154" customWidth="1"/>
    <col min="12806" max="12806" width="31.28515625" style="154" customWidth="1"/>
    <col min="12807" max="12807" width="24.85546875" style="154" customWidth="1"/>
    <col min="12808" max="13056" width="9.140625" style="154"/>
    <col min="13057" max="13057" width="8.85546875" style="154" customWidth="1"/>
    <col min="13058" max="13058" width="21" style="154" customWidth="1"/>
    <col min="13059" max="13059" width="83.7109375" style="154" customWidth="1"/>
    <col min="13060" max="13060" width="25.42578125" style="154" customWidth="1"/>
    <col min="13061" max="13061" width="25.140625" style="154" customWidth="1"/>
    <col min="13062" max="13062" width="31.28515625" style="154" customWidth="1"/>
    <col min="13063" max="13063" width="24.85546875" style="154" customWidth="1"/>
    <col min="13064" max="13312" width="9.140625" style="154"/>
    <col min="13313" max="13313" width="8.85546875" style="154" customWidth="1"/>
    <col min="13314" max="13314" width="21" style="154" customWidth="1"/>
    <col min="13315" max="13315" width="83.7109375" style="154" customWidth="1"/>
    <col min="13316" max="13316" width="25.42578125" style="154" customWidth="1"/>
    <col min="13317" max="13317" width="25.140625" style="154" customWidth="1"/>
    <col min="13318" max="13318" width="31.28515625" style="154" customWidth="1"/>
    <col min="13319" max="13319" width="24.85546875" style="154" customWidth="1"/>
    <col min="13320" max="13568" width="9.140625" style="154"/>
    <col min="13569" max="13569" width="8.85546875" style="154" customWidth="1"/>
    <col min="13570" max="13570" width="21" style="154" customWidth="1"/>
    <col min="13571" max="13571" width="83.7109375" style="154" customWidth="1"/>
    <col min="13572" max="13572" width="25.42578125" style="154" customWidth="1"/>
    <col min="13573" max="13573" width="25.140625" style="154" customWidth="1"/>
    <col min="13574" max="13574" width="31.28515625" style="154" customWidth="1"/>
    <col min="13575" max="13575" width="24.85546875" style="154" customWidth="1"/>
    <col min="13576" max="13824" width="9.140625" style="154"/>
    <col min="13825" max="13825" width="8.85546875" style="154" customWidth="1"/>
    <col min="13826" max="13826" width="21" style="154" customWidth="1"/>
    <col min="13827" max="13827" width="83.7109375" style="154" customWidth="1"/>
    <col min="13828" max="13828" width="25.42578125" style="154" customWidth="1"/>
    <col min="13829" max="13829" width="25.140625" style="154" customWidth="1"/>
    <col min="13830" max="13830" width="31.28515625" style="154" customWidth="1"/>
    <col min="13831" max="13831" width="24.85546875" style="154" customWidth="1"/>
    <col min="13832" max="14080" width="9.140625" style="154"/>
    <col min="14081" max="14081" width="8.85546875" style="154" customWidth="1"/>
    <col min="14082" max="14082" width="21" style="154" customWidth="1"/>
    <col min="14083" max="14083" width="83.7109375" style="154" customWidth="1"/>
    <col min="14084" max="14084" width="25.42578125" style="154" customWidth="1"/>
    <col min="14085" max="14085" width="25.140625" style="154" customWidth="1"/>
    <col min="14086" max="14086" width="31.28515625" style="154" customWidth="1"/>
    <col min="14087" max="14087" width="24.85546875" style="154" customWidth="1"/>
    <col min="14088" max="14336" width="9.140625" style="154"/>
    <col min="14337" max="14337" width="8.85546875" style="154" customWidth="1"/>
    <col min="14338" max="14338" width="21" style="154" customWidth="1"/>
    <col min="14339" max="14339" width="83.7109375" style="154" customWidth="1"/>
    <col min="14340" max="14340" width="25.42578125" style="154" customWidth="1"/>
    <col min="14341" max="14341" width="25.140625" style="154" customWidth="1"/>
    <col min="14342" max="14342" width="31.28515625" style="154" customWidth="1"/>
    <col min="14343" max="14343" width="24.85546875" style="154" customWidth="1"/>
    <col min="14344" max="14592" width="9.140625" style="154"/>
    <col min="14593" max="14593" width="8.85546875" style="154" customWidth="1"/>
    <col min="14594" max="14594" width="21" style="154" customWidth="1"/>
    <col min="14595" max="14595" width="83.7109375" style="154" customWidth="1"/>
    <col min="14596" max="14596" width="25.42578125" style="154" customWidth="1"/>
    <col min="14597" max="14597" width="25.140625" style="154" customWidth="1"/>
    <col min="14598" max="14598" width="31.28515625" style="154" customWidth="1"/>
    <col min="14599" max="14599" width="24.85546875" style="154" customWidth="1"/>
    <col min="14600" max="14848" width="9.140625" style="154"/>
    <col min="14849" max="14849" width="8.85546875" style="154" customWidth="1"/>
    <col min="14850" max="14850" width="21" style="154" customWidth="1"/>
    <col min="14851" max="14851" width="83.7109375" style="154" customWidth="1"/>
    <col min="14852" max="14852" width="25.42578125" style="154" customWidth="1"/>
    <col min="14853" max="14853" width="25.140625" style="154" customWidth="1"/>
    <col min="14854" max="14854" width="31.28515625" style="154" customWidth="1"/>
    <col min="14855" max="14855" width="24.85546875" style="154" customWidth="1"/>
    <col min="14856" max="15104" width="9.140625" style="154"/>
    <col min="15105" max="15105" width="8.85546875" style="154" customWidth="1"/>
    <col min="15106" max="15106" width="21" style="154" customWidth="1"/>
    <col min="15107" max="15107" width="83.7109375" style="154" customWidth="1"/>
    <col min="15108" max="15108" width="25.42578125" style="154" customWidth="1"/>
    <col min="15109" max="15109" width="25.140625" style="154" customWidth="1"/>
    <col min="15110" max="15110" width="31.28515625" style="154" customWidth="1"/>
    <col min="15111" max="15111" width="24.85546875" style="154" customWidth="1"/>
    <col min="15112" max="15360" width="9.140625" style="154"/>
    <col min="15361" max="15361" width="8.85546875" style="154" customWidth="1"/>
    <col min="15362" max="15362" width="21" style="154" customWidth="1"/>
    <col min="15363" max="15363" width="83.7109375" style="154" customWidth="1"/>
    <col min="15364" max="15364" width="25.42578125" style="154" customWidth="1"/>
    <col min="15365" max="15365" width="25.140625" style="154" customWidth="1"/>
    <col min="15366" max="15366" width="31.28515625" style="154" customWidth="1"/>
    <col min="15367" max="15367" width="24.85546875" style="154" customWidth="1"/>
    <col min="15368" max="15616" width="9.140625" style="154"/>
    <col min="15617" max="15617" width="8.85546875" style="154" customWidth="1"/>
    <col min="15618" max="15618" width="21" style="154" customWidth="1"/>
    <col min="15619" max="15619" width="83.7109375" style="154" customWidth="1"/>
    <col min="15620" max="15620" width="25.42578125" style="154" customWidth="1"/>
    <col min="15621" max="15621" width="25.140625" style="154" customWidth="1"/>
    <col min="15622" max="15622" width="31.28515625" style="154" customWidth="1"/>
    <col min="15623" max="15623" width="24.85546875" style="154" customWidth="1"/>
    <col min="15624" max="15872" width="9.140625" style="154"/>
    <col min="15873" max="15873" width="8.85546875" style="154" customWidth="1"/>
    <col min="15874" max="15874" width="21" style="154" customWidth="1"/>
    <col min="15875" max="15875" width="83.7109375" style="154" customWidth="1"/>
    <col min="15876" max="15876" width="25.42578125" style="154" customWidth="1"/>
    <col min="15877" max="15877" width="25.140625" style="154" customWidth="1"/>
    <col min="15878" max="15878" width="31.28515625" style="154" customWidth="1"/>
    <col min="15879" max="15879" width="24.85546875" style="154" customWidth="1"/>
    <col min="15880" max="16128" width="9.140625" style="154"/>
    <col min="16129" max="16129" width="8.85546875" style="154" customWidth="1"/>
    <col min="16130" max="16130" width="21" style="154" customWidth="1"/>
    <col min="16131" max="16131" width="83.7109375" style="154" customWidth="1"/>
    <col min="16132" max="16132" width="25.42578125" style="154" customWidth="1"/>
    <col min="16133" max="16133" width="25.140625" style="154" customWidth="1"/>
    <col min="16134" max="16134" width="31.28515625" style="154" customWidth="1"/>
    <col min="16135" max="16135" width="24.85546875" style="154" customWidth="1"/>
    <col min="16136" max="16384" width="9.140625" style="154"/>
  </cols>
  <sheetData>
    <row r="1" spans="1:6" s="154" customFormat="1" x14ac:dyDescent="0.25">
      <c r="A1" s="356" t="s">
        <v>1050</v>
      </c>
      <c r="B1" s="356"/>
      <c r="C1" s="356"/>
      <c r="D1" s="356"/>
      <c r="E1" s="356"/>
    </row>
    <row r="3" spans="1:6" s="154" customFormat="1" x14ac:dyDescent="0.25">
      <c r="A3" s="365" t="s">
        <v>857</v>
      </c>
      <c r="B3" s="365"/>
      <c r="C3" s="365"/>
      <c r="D3" s="365"/>
      <c r="E3" s="365"/>
    </row>
    <row r="4" spans="1:6" s="154" customFormat="1" x14ac:dyDescent="0.25">
      <c r="A4" s="155"/>
      <c r="B4" s="155"/>
    </row>
    <row r="5" spans="1:6" s="154" customFormat="1" ht="59.25" customHeight="1" x14ac:dyDescent="0.25">
      <c r="A5" s="366" t="s">
        <v>858</v>
      </c>
      <c r="B5" s="366"/>
      <c r="C5" s="366"/>
      <c r="D5" s="366"/>
      <c r="E5" s="366"/>
    </row>
    <row r="6" spans="1:6" s="154" customFormat="1" ht="153" customHeight="1" x14ac:dyDescent="0.25">
      <c r="A6" s="165" t="s">
        <v>859</v>
      </c>
      <c r="B6" s="165" t="s">
        <v>860</v>
      </c>
      <c r="C6" s="165" t="s">
        <v>861</v>
      </c>
      <c r="D6" s="156" t="s">
        <v>862</v>
      </c>
      <c r="E6" s="156" t="s">
        <v>863</v>
      </c>
    </row>
    <row r="7" spans="1:6" s="154" customFormat="1" ht="27" customHeight="1" x14ac:dyDescent="0.25">
      <c r="A7" s="357" t="s">
        <v>864</v>
      </c>
      <c r="B7" s="362" t="s">
        <v>865</v>
      </c>
      <c r="C7" s="362"/>
      <c r="D7" s="362"/>
      <c r="E7" s="362"/>
    </row>
    <row r="8" spans="1:6" s="154" customFormat="1" ht="102" customHeight="1" x14ac:dyDescent="0.25">
      <c r="A8" s="357"/>
      <c r="B8" s="165" t="s">
        <v>866</v>
      </c>
      <c r="C8" s="157" t="s">
        <v>867</v>
      </c>
      <c r="D8" s="165">
        <v>0</v>
      </c>
      <c r="E8" s="165">
        <v>0.3</v>
      </c>
    </row>
    <row r="9" spans="1:6" s="154" customFormat="1" ht="114" customHeight="1" x14ac:dyDescent="0.25">
      <c r="A9" s="357"/>
      <c r="B9" s="165" t="s">
        <v>868</v>
      </c>
      <c r="C9" s="157" t="s">
        <v>869</v>
      </c>
      <c r="D9" s="165">
        <v>0</v>
      </c>
      <c r="E9" s="165">
        <v>1</v>
      </c>
      <c r="F9" s="158" t="s">
        <v>870</v>
      </c>
    </row>
    <row r="10" spans="1:6" s="154" customFormat="1" ht="78.75" x14ac:dyDescent="0.25">
      <c r="A10" s="357"/>
      <c r="B10" s="165" t="s">
        <v>871</v>
      </c>
      <c r="C10" s="157" t="s">
        <v>872</v>
      </c>
      <c r="D10" s="165">
        <v>1</v>
      </c>
      <c r="E10" s="165">
        <v>0.3</v>
      </c>
    </row>
    <row r="11" spans="1:6" s="154" customFormat="1" x14ac:dyDescent="0.25">
      <c r="A11" s="357"/>
      <c r="B11" s="165" t="s">
        <v>873</v>
      </c>
      <c r="C11" s="367" t="s">
        <v>874</v>
      </c>
      <c r="D11" s="368"/>
      <c r="E11" s="369"/>
    </row>
    <row r="12" spans="1:6" s="154" customFormat="1" x14ac:dyDescent="0.25">
      <c r="A12" s="357"/>
      <c r="B12" s="165" t="s">
        <v>875</v>
      </c>
      <c r="C12" s="157" t="s">
        <v>876</v>
      </c>
      <c r="D12" s="165">
        <v>1</v>
      </c>
      <c r="E12" s="165">
        <v>0</v>
      </c>
    </row>
    <row r="13" spans="1:6" s="154" customFormat="1" ht="31.5" x14ac:dyDescent="0.25">
      <c r="A13" s="357"/>
      <c r="B13" s="165" t="s">
        <v>877</v>
      </c>
      <c r="C13" s="157" t="s">
        <v>878</v>
      </c>
      <c r="D13" s="165">
        <v>1</v>
      </c>
      <c r="E13" s="165">
        <v>0</v>
      </c>
    </row>
    <row r="14" spans="1:6" s="154" customFormat="1" ht="126" x14ac:dyDescent="0.25">
      <c r="A14" s="357"/>
      <c r="B14" s="165" t="s">
        <v>879</v>
      </c>
      <c r="C14" s="157" t="s">
        <v>880</v>
      </c>
      <c r="D14" s="165">
        <v>1</v>
      </c>
      <c r="E14" s="165">
        <v>0</v>
      </c>
    </row>
    <row r="15" spans="1:6" s="154" customFormat="1" x14ac:dyDescent="0.25">
      <c r="A15" s="357"/>
      <c r="B15" s="165" t="s">
        <v>881</v>
      </c>
      <c r="C15" s="157" t="s">
        <v>882</v>
      </c>
      <c r="D15" s="165">
        <v>1</v>
      </c>
      <c r="E15" s="165">
        <v>0</v>
      </c>
    </row>
    <row r="16" spans="1:6" s="154" customFormat="1" ht="31.5" x14ac:dyDescent="0.25">
      <c r="A16" s="357"/>
      <c r="B16" s="165" t="s">
        <v>883</v>
      </c>
      <c r="C16" s="157" t="s">
        <v>884</v>
      </c>
      <c r="D16" s="165">
        <v>1</v>
      </c>
      <c r="E16" s="165">
        <v>0</v>
      </c>
    </row>
    <row r="17" spans="1:6" s="154" customFormat="1" ht="31.5" x14ac:dyDescent="0.25">
      <c r="A17" s="357"/>
      <c r="B17" s="165" t="s">
        <v>885</v>
      </c>
      <c r="C17" s="157" t="s">
        <v>886</v>
      </c>
      <c r="D17" s="165">
        <v>1</v>
      </c>
      <c r="E17" s="165">
        <v>0</v>
      </c>
    </row>
    <row r="18" spans="1:6" s="154" customFormat="1" ht="63" x14ac:dyDescent="0.25">
      <c r="A18" s="357"/>
      <c r="B18" s="165" t="s">
        <v>887</v>
      </c>
      <c r="C18" s="157" t="s">
        <v>888</v>
      </c>
      <c r="D18" s="165">
        <v>1</v>
      </c>
      <c r="E18" s="165">
        <v>0</v>
      </c>
    </row>
    <row r="19" spans="1:6" s="154" customFormat="1" ht="44.25" customHeight="1" x14ac:dyDescent="0.25">
      <c r="A19" s="357"/>
      <c r="B19" s="165" t="s">
        <v>889</v>
      </c>
      <c r="C19" s="362" t="s">
        <v>890</v>
      </c>
      <c r="D19" s="362"/>
      <c r="E19" s="362"/>
    </row>
    <row r="20" spans="1:6" s="154" customFormat="1" ht="31.5" x14ac:dyDescent="0.25">
      <c r="A20" s="357"/>
      <c r="B20" s="165" t="s">
        <v>891</v>
      </c>
      <c r="C20" s="157" t="s">
        <v>892</v>
      </c>
      <c r="D20" s="165">
        <v>1</v>
      </c>
      <c r="E20" s="165">
        <v>0</v>
      </c>
    </row>
    <row r="21" spans="1:6" s="154" customFormat="1" ht="63" x14ac:dyDescent="0.25">
      <c r="A21" s="357"/>
      <c r="B21" s="165" t="s">
        <v>893</v>
      </c>
      <c r="C21" s="157" t="s">
        <v>894</v>
      </c>
      <c r="D21" s="165">
        <v>1</v>
      </c>
      <c r="E21" s="165">
        <v>0</v>
      </c>
      <c r="F21" s="158" t="s">
        <v>870</v>
      </c>
    </row>
    <row r="22" spans="1:6" s="154" customFormat="1" ht="63" x14ac:dyDescent="0.25">
      <c r="A22" s="357"/>
      <c r="B22" s="165" t="s">
        <v>895</v>
      </c>
      <c r="C22" s="157" t="s">
        <v>896</v>
      </c>
      <c r="D22" s="165">
        <v>1</v>
      </c>
      <c r="E22" s="165">
        <v>0</v>
      </c>
      <c r="F22" s="158" t="s">
        <v>870</v>
      </c>
    </row>
    <row r="23" spans="1:6" s="154" customFormat="1" ht="126" x14ac:dyDescent="0.25">
      <c r="A23" s="357"/>
      <c r="B23" s="165" t="s">
        <v>897</v>
      </c>
      <c r="C23" s="157" t="s">
        <v>898</v>
      </c>
      <c r="D23" s="165">
        <v>1</v>
      </c>
      <c r="E23" s="165">
        <v>0</v>
      </c>
    </row>
    <row r="24" spans="1:6" s="154" customFormat="1" x14ac:dyDescent="0.25">
      <c r="A24" s="357"/>
      <c r="B24" s="165" t="s">
        <v>899</v>
      </c>
      <c r="C24" s="362" t="s">
        <v>900</v>
      </c>
      <c r="D24" s="362"/>
      <c r="E24" s="362"/>
    </row>
    <row r="25" spans="1:6" s="154" customFormat="1" ht="47.25" x14ac:dyDescent="0.25">
      <c r="A25" s="357"/>
      <c r="B25" s="165" t="s">
        <v>901</v>
      </c>
      <c r="C25" s="157" t="s">
        <v>902</v>
      </c>
      <c r="D25" s="165">
        <v>1</v>
      </c>
      <c r="E25" s="165">
        <v>0</v>
      </c>
      <c r="F25" s="158" t="s">
        <v>870</v>
      </c>
    </row>
    <row r="26" spans="1:6" s="154" customFormat="1" ht="47.25" x14ac:dyDescent="0.25">
      <c r="A26" s="357"/>
      <c r="B26" s="165" t="s">
        <v>903</v>
      </c>
      <c r="C26" s="157" t="s">
        <v>904</v>
      </c>
      <c r="D26" s="165">
        <v>1</v>
      </c>
      <c r="E26" s="165">
        <v>0</v>
      </c>
      <c r="F26" s="158" t="s">
        <v>870</v>
      </c>
    </row>
    <row r="27" spans="1:6" s="154" customFormat="1" ht="39.75" customHeight="1" x14ac:dyDescent="0.25">
      <c r="A27" s="357"/>
      <c r="B27" s="165" t="s">
        <v>905</v>
      </c>
      <c r="C27" s="362" t="s">
        <v>906</v>
      </c>
      <c r="D27" s="362"/>
      <c r="E27" s="362"/>
    </row>
    <row r="28" spans="1:6" s="154" customFormat="1" ht="47.25" x14ac:dyDescent="0.25">
      <c r="A28" s="357"/>
      <c r="B28" s="165" t="s">
        <v>907</v>
      </c>
      <c r="C28" s="157" t="s">
        <v>908</v>
      </c>
      <c r="D28" s="165">
        <v>1</v>
      </c>
      <c r="E28" s="165">
        <v>0</v>
      </c>
    </row>
    <row r="29" spans="1:6" s="154" customFormat="1" ht="67.5" customHeight="1" x14ac:dyDescent="0.25">
      <c r="A29" s="357"/>
      <c r="B29" s="165" t="s">
        <v>909</v>
      </c>
      <c r="C29" s="157" t="s">
        <v>910</v>
      </c>
      <c r="D29" s="165">
        <v>1</v>
      </c>
      <c r="E29" s="165">
        <v>0</v>
      </c>
      <c r="F29" s="158" t="s">
        <v>870</v>
      </c>
    </row>
    <row r="30" spans="1:6" s="154" customFormat="1" ht="78.75" x14ac:dyDescent="0.25">
      <c r="A30" s="357"/>
      <c r="B30" s="165" t="s">
        <v>911</v>
      </c>
      <c r="C30" s="157" t="s">
        <v>912</v>
      </c>
      <c r="D30" s="165">
        <v>1</v>
      </c>
      <c r="E30" s="165">
        <v>0</v>
      </c>
    </row>
    <row r="31" spans="1:6" s="154" customFormat="1" ht="63" x14ac:dyDescent="0.25">
      <c r="A31" s="357"/>
      <c r="B31" s="165" t="s">
        <v>913</v>
      </c>
      <c r="C31" s="157" t="s">
        <v>914</v>
      </c>
      <c r="D31" s="165">
        <v>1</v>
      </c>
      <c r="E31" s="165">
        <v>0</v>
      </c>
    </row>
    <row r="32" spans="1:6" s="154" customFormat="1" x14ac:dyDescent="0.25">
      <c r="A32" s="357"/>
      <c r="B32" s="165" t="s">
        <v>915</v>
      </c>
      <c r="C32" s="362" t="s">
        <v>916</v>
      </c>
      <c r="D32" s="362"/>
      <c r="E32" s="362"/>
    </row>
    <row r="33" spans="1:6" s="154" customFormat="1" ht="31.5" x14ac:dyDescent="0.25">
      <c r="A33" s="357"/>
      <c r="B33" s="165" t="s">
        <v>917</v>
      </c>
      <c r="C33" s="157" t="s">
        <v>918</v>
      </c>
      <c r="D33" s="165">
        <v>1</v>
      </c>
      <c r="E33" s="165">
        <v>0</v>
      </c>
    </row>
    <row r="34" spans="1:6" s="154" customFormat="1" x14ac:dyDescent="0.25">
      <c r="A34" s="357"/>
      <c r="B34" s="165" t="s">
        <v>919</v>
      </c>
      <c r="C34" s="157" t="s">
        <v>920</v>
      </c>
      <c r="D34" s="165">
        <v>1</v>
      </c>
      <c r="E34" s="165">
        <v>0</v>
      </c>
    </row>
    <row r="35" spans="1:6" s="154" customFormat="1" ht="47.25" x14ac:dyDescent="0.25">
      <c r="A35" s="357"/>
      <c r="B35" s="165" t="s">
        <v>921</v>
      </c>
      <c r="C35" s="157" t="s">
        <v>922</v>
      </c>
      <c r="D35" s="165">
        <v>1</v>
      </c>
      <c r="E35" s="165">
        <v>0</v>
      </c>
    </row>
    <row r="36" spans="1:6" s="154" customFormat="1" ht="47.25" x14ac:dyDescent="0.25">
      <c r="A36" s="357"/>
      <c r="B36" s="165" t="s">
        <v>923</v>
      </c>
      <c r="C36" s="157" t="s">
        <v>924</v>
      </c>
      <c r="D36" s="165">
        <v>1</v>
      </c>
      <c r="E36" s="165">
        <v>0</v>
      </c>
    </row>
    <row r="37" spans="1:6" s="154" customFormat="1" ht="78.75" x14ac:dyDescent="0.25">
      <c r="A37" s="357"/>
      <c r="B37" s="165" t="s">
        <v>925</v>
      </c>
      <c r="C37" s="157" t="s">
        <v>926</v>
      </c>
      <c r="D37" s="165">
        <v>1</v>
      </c>
      <c r="E37" s="165">
        <v>0</v>
      </c>
    </row>
    <row r="38" spans="1:6" s="154" customFormat="1" ht="47.25" x14ac:dyDescent="0.25">
      <c r="A38" s="357"/>
      <c r="B38" s="165" t="s">
        <v>927</v>
      </c>
      <c r="C38" s="157" t="s">
        <v>928</v>
      </c>
      <c r="D38" s="165">
        <v>1</v>
      </c>
      <c r="E38" s="165">
        <v>0</v>
      </c>
    </row>
    <row r="39" spans="1:6" s="154" customFormat="1" ht="23.25" customHeight="1" x14ac:dyDescent="0.25">
      <c r="A39" s="357" t="s">
        <v>929</v>
      </c>
      <c r="B39" s="362" t="s">
        <v>930</v>
      </c>
      <c r="C39" s="362"/>
      <c r="D39" s="362"/>
      <c r="E39" s="362"/>
    </row>
    <row r="40" spans="1:6" s="154" customFormat="1" ht="31.5" x14ac:dyDescent="0.25">
      <c r="A40" s="357"/>
      <c r="B40" s="165" t="s">
        <v>931</v>
      </c>
      <c r="C40" s="157" t="s">
        <v>932</v>
      </c>
      <c r="D40" s="165">
        <v>0</v>
      </c>
      <c r="E40" s="165">
        <v>0.3</v>
      </c>
    </row>
    <row r="41" spans="1:6" s="154" customFormat="1" ht="63" x14ac:dyDescent="0.25">
      <c r="A41" s="357"/>
      <c r="B41" s="165" t="s">
        <v>933</v>
      </c>
      <c r="C41" s="157" t="s">
        <v>934</v>
      </c>
      <c r="D41" s="165">
        <v>1</v>
      </c>
      <c r="E41" s="165">
        <v>3</v>
      </c>
    </row>
    <row r="42" spans="1:6" s="154" customFormat="1" ht="39.75" customHeight="1" x14ac:dyDescent="0.25">
      <c r="A42" s="357"/>
      <c r="B42" s="165" t="s">
        <v>935</v>
      </c>
      <c r="C42" s="362" t="s">
        <v>936</v>
      </c>
      <c r="D42" s="362"/>
      <c r="E42" s="362"/>
      <c r="F42" s="364" t="s">
        <v>937</v>
      </c>
    </row>
    <row r="43" spans="1:6" s="154" customFormat="1" x14ac:dyDescent="0.25">
      <c r="A43" s="357"/>
      <c r="B43" s="165" t="s">
        <v>938</v>
      </c>
      <c r="C43" s="157" t="s">
        <v>939</v>
      </c>
      <c r="D43" s="165">
        <v>0</v>
      </c>
      <c r="E43" s="165">
        <v>1</v>
      </c>
      <c r="F43" s="364"/>
    </row>
    <row r="44" spans="1:6" s="154" customFormat="1" x14ac:dyDescent="0.25">
      <c r="A44" s="357"/>
      <c r="B44" s="165" t="s">
        <v>940</v>
      </c>
      <c r="C44" s="157" t="s">
        <v>941</v>
      </c>
      <c r="D44" s="165">
        <v>0</v>
      </c>
      <c r="E44" s="165">
        <v>2</v>
      </c>
      <c r="F44" s="364"/>
    </row>
    <row r="45" spans="1:6" s="154" customFormat="1" x14ac:dyDescent="0.25">
      <c r="A45" s="357"/>
      <c r="B45" s="165" t="s">
        <v>942</v>
      </c>
      <c r="C45" s="157" t="s">
        <v>943</v>
      </c>
      <c r="D45" s="165">
        <v>0</v>
      </c>
      <c r="E45" s="165">
        <v>3</v>
      </c>
      <c r="F45" s="364"/>
    </row>
    <row r="46" spans="1:6" s="154" customFormat="1" ht="63" x14ac:dyDescent="0.25">
      <c r="A46" s="357"/>
      <c r="B46" s="165" t="s">
        <v>944</v>
      </c>
      <c r="C46" s="157" t="s">
        <v>945</v>
      </c>
      <c r="D46" s="165">
        <v>0</v>
      </c>
      <c r="E46" s="165">
        <v>0.3</v>
      </c>
      <c r="F46" s="364"/>
    </row>
    <row r="47" spans="1:6" s="154" customFormat="1" ht="79.5" customHeight="1" x14ac:dyDescent="0.25">
      <c r="A47" s="357"/>
      <c r="B47" s="165" t="s">
        <v>946</v>
      </c>
      <c r="C47" s="362" t="s">
        <v>947</v>
      </c>
      <c r="D47" s="362"/>
      <c r="E47" s="362"/>
    </row>
    <row r="48" spans="1:6" s="154" customFormat="1" ht="37.5" customHeight="1" x14ac:dyDescent="0.25">
      <c r="A48" s="357"/>
      <c r="B48" s="165" t="s">
        <v>948</v>
      </c>
      <c r="C48" s="157" t="s">
        <v>939</v>
      </c>
      <c r="D48" s="165">
        <v>0</v>
      </c>
      <c r="E48" s="165">
        <v>1</v>
      </c>
      <c r="F48" s="364" t="s">
        <v>937</v>
      </c>
    </row>
    <row r="49" spans="1:6" s="154" customFormat="1" ht="63" x14ac:dyDescent="0.25">
      <c r="A49" s="357"/>
      <c r="B49" s="165" t="s">
        <v>949</v>
      </c>
      <c r="C49" s="157" t="s">
        <v>950</v>
      </c>
      <c r="D49" s="165">
        <v>0</v>
      </c>
      <c r="E49" s="165">
        <v>2</v>
      </c>
      <c r="F49" s="364"/>
    </row>
    <row r="50" spans="1:6" s="154" customFormat="1" ht="63" x14ac:dyDescent="0.25">
      <c r="A50" s="357"/>
      <c r="B50" s="165" t="s">
        <v>951</v>
      </c>
      <c r="C50" s="157" t="s">
        <v>952</v>
      </c>
      <c r="D50" s="165">
        <v>0</v>
      </c>
      <c r="E50" s="165">
        <v>3</v>
      </c>
      <c r="F50" s="364"/>
    </row>
    <row r="51" spans="1:6" s="154" customFormat="1" ht="78.75" x14ac:dyDescent="0.25">
      <c r="A51" s="357"/>
      <c r="B51" s="165" t="s">
        <v>953</v>
      </c>
      <c r="C51" s="157" t="s">
        <v>954</v>
      </c>
      <c r="D51" s="165">
        <v>1</v>
      </c>
      <c r="E51" s="165">
        <v>0</v>
      </c>
      <c r="F51" s="364"/>
    </row>
    <row r="52" spans="1:6" s="154" customFormat="1" ht="126" x14ac:dyDescent="0.25">
      <c r="A52" s="357"/>
      <c r="B52" s="165" t="s">
        <v>955</v>
      </c>
      <c r="C52" s="157" t="s">
        <v>956</v>
      </c>
      <c r="D52" s="165">
        <v>1</v>
      </c>
      <c r="E52" s="165">
        <v>0.3</v>
      </c>
      <c r="F52" s="158" t="s">
        <v>870</v>
      </c>
    </row>
    <row r="53" spans="1:6" s="154" customFormat="1" ht="78.75" x14ac:dyDescent="0.25">
      <c r="A53" s="357"/>
      <c r="B53" s="165" t="s">
        <v>957</v>
      </c>
      <c r="C53" s="157" t="s">
        <v>958</v>
      </c>
      <c r="D53" s="165">
        <v>1</v>
      </c>
      <c r="E53" s="165">
        <v>0.3</v>
      </c>
    </row>
    <row r="54" spans="1:6" s="154" customFormat="1" ht="78.75" x14ac:dyDescent="0.25">
      <c r="A54" s="357"/>
      <c r="B54" s="165" t="s">
        <v>959</v>
      </c>
      <c r="C54" s="157" t="s">
        <v>960</v>
      </c>
      <c r="D54" s="165">
        <v>0</v>
      </c>
      <c r="E54" s="165">
        <v>1</v>
      </c>
    </row>
    <row r="55" spans="1:6" s="154" customFormat="1" ht="96" customHeight="1" x14ac:dyDescent="0.25">
      <c r="A55" s="363"/>
      <c r="B55" s="159" t="s">
        <v>961</v>
      </c>
      <c r="C55" s="157" t="s">
        <v>962</v>
      </c>
      <c r="D55" s="159">
        <v>0.5</v>
      </c>
      <c r="E55" s="159">
        <v>0.5</v>
      </c>
      <c r="F55" s="158" t="s">
        <v>870</v>
      </c>
    </row>
    <row r="56" spans="1:6" s="154" customFormat="1" ht="63" x14ac:dyDescent="0.25">
      <c r="A56" s="357"/>
      <c r="B56" s="160" t="s">
        <v>963</v>
      </c>
      <c r="C56" s="157" t="s">
        <v>964</v>
      </c>
      <c r="D56" s="160">
        <v>0</v>
      </c>
      <c r="E56" s="160">
        <v>0.6</v>
      </c>
    </row>
    <row r="57" spans="1:6" s="154" customFormat="1" ht="165" customHeight="1" x14ac:dyDescent="0.25">
      <c r="A57" s="357"/>
      <c r="B57" s="165" t="s">
        <v>965</v>
      </c>
      <c r="C57" s="157" t="s">
        <v>966</v>
      </c>
      <c r="D57" s="165">
        <v>1</v>
      </c>
      <c r="E57" s="165">
        <v>0</v>
      </c>
      <c r="F57" s="158" t="s">
        <v>870</v>
      </c>
    </row>
    <row r="58" spans="1:6" s="154" customFormat="1" ht="78.75" x14ac:dyDescent="0.25">
      <c r="A58" s="357"/>
      <c r="B58" s="165" t="s">
        <v>967</v>
      </c>
      <c r="C58" s="157" t="s">
        <v>968</v>
      </c>
      <c r="D58" s="165">
        <v>0.1</v>
      </c>
      <c r="E58" s="165">
        <v>0</v>
      </c>
    </row>
    <row r="59" spans="1:6" s="154" customFormat="1" ht="110.25" x14ac:dyDescent="0.25">
      <c r="A59" s="357"/>
      <c r="B59" s="165" t="s">
        <v>969</v>
      </c>
      <c r="C59" s="157" t="s">
        <v>970</v>
      </c>
      <c r="D59" s="165">
        <v>0.5</v>
      </c>
      <c r="E59" s="165">
        <v>0</v>
      </c>
    </row>
    <row r="60" spans="1:6" s="154" customFormat="1" ht="63" x14ac:dyDescent="0.25">
      <c r="A60" s="357"/>
      <c r="B60" s="165" t="s">
        <v>971</v>
      </c>
      <c r="C60" s="157" t="s">
        <v>972</v>
      </c>
      <c r="D60" s="165">
        <v>1</v>
      </c>
      <c r="E60" s="165">
        <v>0</v>
      </c>
    </row>
    <row r="61" spans="1:6" s="154" customFormat="1" ht="24" customHeight="1" x14ac:dyDescent="0.25">
      <c r="A61" s="357"/>
      <c r="B61" s="165" t="s">
        <v>973</v>
      </c>
      <c r="C61" s="362" t="s">
        <v>974</v>
      </c>
      <c r="D61" s="362"/>
      <c r="E61" s="362"/>
    </row>
    <row r="62" spans="1:6" s="154" customFormat="1" ht="55.5" customHeight="1" x14ac:dyDescent="0.25">
      <c r="A62" s="357"/>
      <c r="B62" s="165" t="s">
        <v>975</v>
      </c>
      <c r="C62" s="157" t="s">
        <v>976</v>
      </c>
      <c r="D62" s="165">
        <v>0.1</v>
      </c>
      <c r="E62" s="165">
        <v>0.3</v>
      </c>
      <c r="F62" s="158" t="s">
        <v>870</v>
      </c>
    </row>
    <row r="63" spans="1:6" s="154" customFormat="1" ht="47.25" x14ac:dyDescent="0.25">
      <c r="A63" s="357"/>
      <c r="B63" s="165" t="s">
        <v>977</v>
      </c>
      <c r="C63" s="157" t="s">
        <v>978</v>
      </c>
      <c r="D63" s="165">
        <v>1</v>
      </c>
      <c r="E63" s="165">
        <v>1</v>
      </c>
    </row>
    <row r="64" spans="1:6" s="154" customFormat="1" ht="34.5" customHeight="1" x14ac:dyDescent="0.25">
      <c r="A64" s="357"/>
      <c r="B64" s="165" t="s">
        <v>979</v>
      </c>
      <c r="C64" s="157" t="s">
        <v>980</v>
      </c>
      <c r="D64" s="165">
        <v>1</v>
      </c>
      <c r="E64" s="165">
        <v>0</v>
      </c>
      <c r="F64" s="158" t="s">
        <v>981</v>
      </c>
    </row>
    <row r="65" spans="1:6" s="154" customFormat="1" ht="63" x14ac:dyDescent="0.25">
      <c r="A65" s="357"/>
      <c r="B65" s="165" t="s">
        <v>982</v>
      </c>
      <c r="C65" s="157" t="s">
        <v>983</v>
      </c>
      <c r="D65" s="165">
        <v>0</v>
      </c>
      <c r="E65" s="165">
        <v>0.3</v>
      </c>
    </row>
    <row r="66" spans="1:6" s="154" customFormat="1" ht="47.25" x14ac:dyDescent="0.25">
      <c r="A66" s="357"/>
      <c r="B66" s="165" t="s">
        <v>984</v>
      </c>
      <c r="C66" s="157" t="s">
        <v>985</v>
      </c>
      <c r="D66" s="165">
        <v>0</v>
      </c>
      <c r="E66" s="165">
        <v>0.3</v>
      </c>
    </row>
    <row r="67" spans="1:6" s="154" customFormat="1" x14ac:dyDescent="0.25">
      <c r="A67" s="357" t="s">
        <v>986</v>
      </c>
      <c r="B67" s="358" t="s">
        <v>987</v>
      </c>
      <c r="C67" s="358"/>
      <c r="D67" s="358"/>
      <c r="E67" s="358"/>
    </row>
    <row r="68" spans="1:6" s="154" customFormat="1" ht="104.25" customHeight="1" x14ac:dyDescent="0.25">
      <c r="A68" s="357"/>
      <c r="B68" s="165" t="s">
        <v>988</v>
      </c>
      <c r="C68" s="359" t="s">
        <v>989</v>
      </c>
      <c r="D68" s="360"/>
      <c r="E68" s="361"/>
      <c r="F68" s="158" t="s">
        <v>870</v>
      </c>
    </row>
    <row r="69" spans="1:6" s="154" customFormat="1" x14ac:dyDescent="0.25">
      <c r="A69" s="357"/>
      <c r="B69" s="165" t="s">
        <v>990</v>
      </c>
      <c r="C69" s="157" t="s">
        <v>991</v>
      </c>
      <c r="D69" s="165">
        <v>0.1</v>
      </c>
      <c r="E69" s="165">
        <v>0</v>
      </c>
    </row>
    <row r="70" spans="1:6" s="154" customFormat="1" ht="63" x14ac:dyDescent="0.25">
      <c r="A70" s="357"/>
      <c r="B70" s="165" t="s">
        <v>992</v>
      </c>
      <c r="C70" s="157" t="s">
        <v>993</v>
      </c>
      <c r="D70" s="165">
        <v>0.3</v>
      </c>
      <c r="E70" s="165">
        <v>0</v>
      </c>
    </row>
    <row r="71" spans="1:6" s="154" customFormat="1" ht="47.25" x14ac:dyDescent="0.25">
      <c r="A71" s="357"/>
      <c r="B71" s="165" t="s">
        <v>994</v>
      </c>
      <c r="C71" s="157" t="s">
        <v>995</v>
      </c>
      <c r="D71" s="165">
        <v>0.4</v>
      </c>
      <c r="E71" s="165">
        <v>0.3</v>
      </c>
    </row>
    <row r="72" spans="1:6" s="154" customFormat="1" x14ac:dyDescent="0.25">
      <c r="A72" s="357"/>
      <c r="B72" s="165" t="s">
        <v>996</v>
      </c>
      <c r="C72" s="157" t="s">
        <v>997</v>
      </c>
      <c r="D72" s="165">
        <v>0.9</v>
      </c>
      <c r="E72" s="165">
        <v>1</v>
      </c>
    </row>
    <row r="73" spans="1:6" s="154" customFormat="1" ht="31.5" x14ac:dyDescent="0.25">
      <c r="A73" s="357"/>
      <c r="B73" s="165" t="s">
        <v>998</v>
      </c>
      <c r="C73" s="157" t="s">
        <v>999</v>
      </c>
      <c r="D73" s="165">
        <v>1</v>
      </c>
      <c r="E73" s="165">
        <v>3</v>
      </c>
    </row>
    <row r="74" spans="1:6" s="154" customFormat="1" ht="97.5" customHeight="1" x14ac:dyDescent="0.25">
      <c r="A74" s="357"/>
      <c r="B74" s="165" t="s">
        <v>1000</v>
      </c>
      <c r="C74" s="362" t="s">
        <v>1001</v>
      </c>
      <c r="D74" s="362"/>
      <c r="E74" s="362"/>
    </row>
    <row r="75" spans="1:6" s="154" customFormat="1" x14ac:dyDescent="0.25">
      <c r="A75" s="357"/>
      <c r="B75" s="165" t="s">
        <v>1002</v>
      </c>
      <c r="C75" s="157" t="s">
        <v>991</v>
      </c>
      <c r="D75" s="165">
        <v>0.1</v>
      </c>
      <c r="E75" s="165">
        <v>0</v>
      </c>
    </row>
    <row r="76" spans="1:6" s="154" customFormat="1" ht="78.75" x14ac:dyDescent="0.25">
      <c r="A76" s="357"/>
      <c r="B76" s="165" t="s">
        <v>1003</v>
      </c>
      <c r="C76" s="157" t="s">
        <v>1004</v>
      </c>
      <c r="D76" s="165">
        <v>0.4</v>
      </c>
      <c r="E76" s="165">
        <v>0.3</v>
      </c>
    </row>
    <row r="77" spans="1:6" s="154" customFormat="1" ht="47.25" x14ac:dyDescent="0.25">
      <c r="A77" s="357"/>
      <c r="B77" s="165" t="s">
        <v>1005</v>
      </c>
      <c r="C77" s="157" t="s">
        <v>1006</v>
      </c>
      <c r="D77" s="165">
        <v>0.9</v>
      </c>
      <c r="E77" s="165">
        <v>1</v>
      </c>
    </row>
    <row r="78" spans="1:6" s="154" customFormat="1" ht="47.25" x14ac:dyDescent="0.25">
      <c r="A78" s="357"/>
      <c r="B78" s="165" t="s">
        <v>1007</v>
      </c>
      <c r="C78" s="157" t="s">
        <v>1008</v>
      </c>
      <c r="D78" s="165">
        <v>1</v>
      </c>
      <c r="E78" s="165">
        <v>3</v>
      </c>
    </row>
    <row r="79" spans="1:6" s="154" customFormat="1" ht="94.5" x14ac:dyDescent="0.25">
      <c r="A79" s="357"/>
      <c r="B79" s="165" t="s">
        <v>1009</v>
      </c>
      <c r="C79" s="157" t="s">
        <v>1010</v>
      </c>
      <c r="D79" s="165">
        <v>0.9</v>
      </c>
      <c r="E79" s="165">
        <v>1</v>
      </c>
    </row>
    <row r="80" spans="1:6" s="154" customFormat="1" x14ac:dyDescent="0.25">
      <c r="A80" s="357"/>
      <c r="B80" s="165" t="s">
        <v>1011</v>
      </c>
      <c r="C80" s="157" t="s">
        <v>1012</v>
      </c>
      <c r="D80" s="165">
        <v>0.9</v>
      </c>
      <c r="E80" s="165">
        <v>1</v>
      </c>
    </row>
    <row r="81" spans="1:6" s="154" customFormat="1" ht="94.5" x14ac:dyDescent="0.25">
      <c r="A81" s="357"/>
      <c r="B81" s="165" t="s">
        <v>1013</v>
      </c>
      <c r="C81" s="157" t="s">
        <v>1014</v>
      </c>
      <c r="D81" s="165">
        <v>0.5</v>
      </c>
      <c r="E81" s="165">
        <v>0.6</v>
      </c>
    </row>
    <row r="82" spans="1:6" s="154" customFormat="1" ht="63" x14ac:dyDescent="0.25">
      <c r="A82" s="357"/>
      <c r="B82" s="165" t="s">
        <v>1015</v>
      </c>
      <c r="C82" s="157" t="s">
        <v>1016</v>
      </c>
      <c r="D82" s="165">
        <v>0.5</v>
      </c>
      <c r="E82" s="165">
        <v>0.3</v>
      </c>
    </row>
    <row r="83" spans="1:6" s="154" customFormat="1" ht="110.25" x14ac:dyDescent="0.25">
      <c r="A83" s="357"/>
      <c r="B83" s="165" t="s">
        <v>1017</v>
      </c>
      <c r="C83" s="157" t="s">
        <v>1018</v>
      </c>
      <c r="D83" s="165">
        <v>0.3</v>
      </c>
      <c r="E83" s="165">
        <v>0</v>
      </c>
    </row>
    <row r="84" spans="1:6" s="154" customFormat="1" ht="78.75" x14ac:dyDescent="0.25">
      <c r="A84" s="357"/>
      <c r="B84" s="165" t="s">
        <v>1019</v>
      </c>
      <c r="C84" s="157" t="s">
        <v>1020</v>
      </c>
      <c r="D84" s="165">
        <v>0.8</v>
      </c>
      <c r="E84" s="165">
        <v>1</v>
      </c>
    </row>
    <row r="85" spans="1:6" s="154" customFormat="1" ht="94.5" x14ac:dyDescent="0.25">
      <c r="A85" s="357"/>
      <c r="B85" s="165" t="s">
        <v>1021</v>
      </c>
      <c r="C85" s="157" t="s">
        <v>1022</v>
      </c>
      <c r="D85" s="165">
        <v>1</v>
      </c>
      <c r="E85" s="165">
        <v>0.3</v>
      </c>
    </row>
    <row r="86" spans="1:6" s="154" customFormat="1" ht="63" x14ac:dyDescent="0.25">
      <c r="A86" s="357"/>
      <c r="B86" s="165" t="s">
        <v>1023</v>
      </c>
      <c r="C86" s="157" t="s">
        <v>1024</v>
      </c>
      <c r="D86" s="165">
        <v>1</v>
      </c>
      <c r="E86" s="165">
        <v>0.3</v>
      </c>
    </row>
    <row r="87" spans="1:6" s="154" customFormat="1" ht="126" x14ac:dyDescent="0.25">
      <c r="A87" s="357"/>
      <c r="B87" s="165" t="s">
        <v>1025</v>
      </c>
      <c r="C87" s="157" t="s">
        <v>1026</v>
      </c>
      <c r="D87" s="165">
        <v>1</v>
      </c>
      <c r="E87" s="165">
        <v>0.3</v>
      </c>
    </row>
    <row r="88" spans="1:6" s="154" customFormat="1" ht="63" x14ac:dyDescent="0.25">
      <c r="A88" s="357"/>
      <c r="B88" s="165" t="s">
        <v>1027</v>
      </c>
      <c r="C88" s="157" t="s">
        <v>1028</v>
      </c>
      <c r="D88" s="165">
        <v>0.9</v>
      </c>
      <c r="E88" s="165">
        <v>0.5</v>
      </c>
      <c r="F88" s="158" t="s">
        <v>870</v>
      </c>
    </row>
    <row r="89" spans="1:6" s="154" customFormat="1" ht="78.75" x14ac:dyDescent="0.25">
      <c r="A89" s="357"/>
      <c r="B89" s="165" t="s">
        <v>1029</v>
      </c>
      <c r="C89" s="157" t="s">
        <v>1030</v>
      </c>
      <c r="D89" s="165">
        <v>0.5</v>
      </c>
      <c r="E89" s="165">
        <v>0</v>
      </c>
    </row>
    <row r="90" spans="1:6" s="154" customFormat="1" ht="63" x14ac:dyDescent="0.25">
      <c r="A90" s="357"/>
      <c r="B90" s="165" t="s">
        <v>1031</v>
      </c>
      <c r="C90" s="157" t="s">
        <v>1032</v>
      </c>
      <c r="D90" s="165">
        <v>0</v>
      </c>
      <c r="E90" s="165">
        <v>0.3</v>
      </c>
    </row>
    <row r="91" spans="1:6" s="154" customFormat="1" ht="94.5" x14ac:dyDescent="0.25">
      <c r="A91" s="357"/>
      <c r="B91" s="165" t="s">
        <v>1033</v>
      </c>
      <c r="C91" s="157" t="s">
        <v>1034</v>
      </c>
      <c r="D91" s="165">
        <v>0.5</v>
      </c>
      <c r="E91" s="165">
        <v>0.6</v>
      </c>
      <c r="F91" s="158" t="s">
        <v>870</v>
      </c>
    </row>
    <row r="92" spans="1:6" s="154" customFormat="1" ht="47.25" customHeight="1" x14ac:dyDescent="0.25">
      <c r="A92" s="161"/>
      <c r="B92" s="165" t="s">
        <v>1035</v>
      </c>
      <c r="C92" s="358" t="s">
        <v>936</v>
      </c>
      <c r="D92" s="358"/>
      <c r="E92" s="358"/>
      <c r="F92" s="158" t="s">
        <v>981</v>
      </c>
    </row>
    <row r="93" spans="1:6" s="154" customFormat="1" ht="31.5" x14ac:dyDescent="0.25">
      <c r="A93" s="161"/>
      <c r="B93" s="165" t="s">
        <v>1036</v>
      </c>
      <c r="C93" s="157" t="s">
        <v>939</v>
      </c>
      <c r="D93" s="165">
        <v>0</v>
      </c>
      <c r="E93" s="165">
        <v>1</v>
      </c>
      <c r="F93" s="158" t="s">
        <v>981</v>
      </c>
    </row>
    <row r="94" spans="1:6" s="154" customFormat="1" ht="31.5" x14ac:dyDescent="0.25">
      <c r="A94" s="161"/>
      <c r="B94" s="165" t="s">
        <v>1037</v>
      </c>
      <c r="C94" s="157" t="s">
        <v>941</v>
      </c>
      <c r="D94" s="165">
        <v>0</v>
      </c>
      <c r="E94" s="165">
        <v>2</v>
      </c>
      <c r="F94" s="158" t="s">
        <v>981</v>
      </c>
    </row>
    <row r="95" spans="1:6" s="154" customFormat="1" ht="31.5" x14ac:dyDescent="0.25">
      <c r="A95" s="161"/>
      <c r="B95" s="165" t="s">
        <v>1038</v>
      </c>
      <c r="C95" s="157" t="s">
        <v>943</v>
      </c>
      <c r="D95" s="165">
        <v>0</v>
      </c>
      <c r="E95" s="165">
        <v>3</v>
      </c>
      <c r="F95" s="158" t="s">
        <v>981</v>
      </c>
    </row>
    <row r="96" spans="1:6" s="154" customFormat="1" ht="73.5" customHeight="1" x14ac:dyDescent="0.25">
      <c r="A96" s="161"/>
      <c r="B96" s="165" t="s">
        <v>1039</v>
      </c>
      <c r="C96" s="359" t="s">
        <v>1040</v>
      </c>
      <c r="D96" s="360"/>
      <c r="E96" s="361"/>
      <c r="F96" s="158" t="s">
        <v>981</v>
      </c>
    </row>
    <row r="97" spans="1:9" s="154" customFormat="1" ht="31.5" x14ac:dyDescent="0.25">
      <c r="A97" s="161"/>
      <c r="B97" s="165" t="s">
        <v>1041</v>
      </c>
      <c r="C97" s="157" t="s">
        <v>939</v>
      </c>
      <c r="D97" s="165">
        <v>0</v>
      </c>
      <c r="E97" s="165">
        <v>1</v>
      </c>
      <c r="F97" s="158" t="s">
        <v>981</v>
      </c>
    </row>
    <row r="98" spans="1:9" s="154" customFormat="1" ht="63" x14ac:dyDescent="0.25">
      <c r="A98" s="161"/>
      <c r="B98" s="165" t="s">
        <v>1042</v>
      </c>
      <c r="C98" s="157" t="s">
        <v>1043</v>
      </c>
      <c r="D98" s="165">
        <v>0</v>
      </c>
      <c r="E98" s="165">
        <v>2</v>
      </c>
      <c r="F98" s="158" t="s">
        <v>981</v>
      </c>
    </row>
    <row r="99" spans="1:9" s="154" customFormat="1" ht="63" x14ac:dyDescent="0.25">
      <c r="A99" s="161"/>
      <c r="B99" s="165" t="s">
        <v>1044</v>
      </c>
      <c r="C99" s="157" t="s">
        <v>1045</v>
      </c>
      <c r="D99" s="165">
        <v>0</v>
      </c>
      <c r="E99" s="165">
        <v>3</v>
      </c>
      <c r="F99" s="158" t="s">
        <v>981</v>
      </c>
    </row>
    <row r="100" spans="1:9" s="154" customFormat="1" x14ac:dyDescent="0.25">
      <c r="A100" s="161"/>
      <c r="B100" s="13"/>
      <c r="C100" s="162"/>
      <c r="D100" s="13"/>
      <c r="E100" s="13"/>
      <c r="F100" s="158"/>
    </row>
    <row r="101" spans="1:9" s="154" customFormat="1" x14ac:dyDescent="0.25">
      <c r="A101" s="163"/>
      <c r="B101" s="163"/>
    </row>
    <row r="102" spans="1:9" s="149" customFormat="1" x14ac:dyDescent="0.25">
      <c r="A102" s="148"/>
      <c r="B102" s="354" t="s">
        <v>1046</v>
      </c>
      <c r="C102" s="354"/>
      <c r="D102" s="354"/>
      <c r="E102" s="354"/>
      <c r="F102" s="354"/>
      <c r="G102" s="354"/>
      <c r="H102" s="354"/>
      <c r="I102" s="354"/>
    </row>
    <row r="103" spans="1:9" s="149" customFormat="1" x14ac:dyDescent="0.25">
      <c r="A103" s="148"/>
      <c r="B103" s="150"/>
      <c r="C103" s="150"/>
      <c r="D103" s="151"/>
      <c r="E103" s="152"/>
      <c r="F103" s="152"/>
      <c r="G103" s="148"/>
      <c r="H103" s="148"/>
      <c r="I103" s="148"/>
    </row>
    <row r="104" spans="1:9" s="149" customFormat="1" ht="37.5" customHeight="1" x14ac:dyDescent="0.25">
      <c r="A104" s="148"/>
      <c r="B104" s="355" t="s">
        <v>1047</v>
      </c>
      <c r="C104" s="355"/>
      <c r="D104" s="355"/>
      <c r="E104" s="355"/>
      <c r="F104" s="153"/>
      <c r="G104" s="153"/>
      <c r="H104" s="153"/>
      <c r="I104" s="153"/>
    </row>
    <row r="105" spans="1:9" s="149" customFormat="1" ht="136.5" customHeight="1" x14ac:dyDescent="0.25">
      <c r="A105" s="148"/>
      <c r="B105" s="355" t="s">
        <v>1048</v>
      </c>
      <c r="C105" s="355"/>
      <c r="D105" s="355"/>
      <c r="E105" s="355"/>
      <c r="F105" s="153"/>
      <c r="G105" s="153"/>
      <c r="H105" s="153"/>
      <c r="I105" s="153"/>
    </row>
    <row r="106" spans="1:9" s="154" customFormat="1" x14ac:dyDescent="0.25">
      <c r="B106" s="355" t="s">
        <v>1049</v>
      </c>
      <c r="C106" s="355"/>
      <c r="D106" s="355"/>
      <c r="E106" s="355"/>
    </row>
  </sheetData>
  <mergeCells count="27">
    <mergeCell ref="F48:F51"/>
    <mergeCell ref="C61:E61"/>
    <mergeCell ref="A3:E3"/>
    <mergeCell ref="A5:E5"/>
    <mergeCell ref="A7:A38"/>
    <mergeCell ref="B7:E7"/>
    <mergeCell ref="C11:E11"/>
    <mergeCell ref="C19:E19"/>
    <mergeCell ref="C24:E24"/>
    <mergeCell ref="C27:E27"/>
    <mergeCell ref="C32:E32"/>
    <mergeCell ref="B102:I102"/>
    <mergeCell ref="B104:E104"/>
    <mergeCell ref="B105:E105"/>
    <mergeCell ref="B106:E106"/>
    <mergeCell ref="A1:E1"/>
    <mergeCell ref="A67:A91"/>
    <mergeCell ref="B67:E67"/>
    <mergeCell ref="C68:E68"/>
    <mergeCell ref="C74:E74"/>
    <mergeCell ref="C92:E92"/>
    <mergeCell ref="C96:E96"/>
    <mergeCell ref="A39:A66"/>
    <mergeCell ref="B39:E39"/>
    <mergeCell ref="C42:E42"/>
    <mergeCell ref="F42:F46"/>
    <mergeCell ref="C47:E47"/>
  </mergeCells>
  <printOptions horizontalCentered="1"/>
  <pageMargins left="0.70866141732283472" right="0.39370078740157483" top="0.39370078740157483" bottom="0.39370078740157483" header="0.31496062992125984" footer="0.31496062992125984"/>
  <pageSetup paperSize="9" scale="44" fitToHeight="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5_ФАП</vt:lpstr>
      <vt:lpstr>Показатели рез-ти (прил. 6.1)</vt:lpstr>
      <vt:lpstr>Порядок расчета (прил.6.2) </vt:lpstr>
      <vt:lpstr>Оценка в бал. (прил.6.4) </vt:lpstr>
      <vt:lpstr>27_дефекты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2022-03-16T02:42:16Z</dcterms:modified>
</cp:coreProperties>
</file>